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cohcpf-my.sharepoint.com/personal/macumm_hcpf_co_gov/Documents/Desktop/"/>
    </mc:Choice>
  </mc:AlternateContent>
  <xr:revisionPtr revIDLastSave="0" documentId="8_{64883F87-8A5D-4A38-A5CE-33C8E9630ACC}" xr6:coauthVersionLast="47" xr6:coauthVersionMax="47" xr10:uidLastSave="{00000000-0000-0000-0000-000000000000}"/>
  <workbookProtection workbookAlgorithmName="SHA-512" workbookHashValue="rDaK/38hHjTlU0M7930jzOA15hWEUuLrAqzyNV5f1TXIg/6YhznBI02grXsvKsE1F2mui/vPxJUlvnvHhN09/w==" workbookSaltValue="pigDTq1c4xfbrlEZ4ksuzQ==" workbookSpinCount="100000" lockStructure="1"/>
  <bookViews>
    <workbookView xWindow="3615" yWindow="2490" windowWidth="21600" windowHeight="12645" activeTab="1" xr2:uid="{00000000-000D-0000-FFFF-FFFF00000000}"/>
  </bookViews>
  <sheets>
    <sheet name="Instructions" sheetId="1" r:id="rId1"/>
    <sheet name="FS-3C FFY 2025" sheetId="2" r:id="rId2"/>
    <sheet name="FS-3C FFY 2025 Printer Friendly" sheetId="3" r:id="rId3"/>
    <sheet name="FS-3C FFY 2025 Manual" sheetId="4" r:id="rId4"/>
    <sheet name="Sponsor Deeming FFY 2025" sheetId="5" r:id="rId5"/>
    <sheet name="Data"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9" i="2" s="1"/>
  <c r="C27" i="2"/>
  <c r="C28" i="2"/>
  <c r="D3" i="2"/>
  <c r="F2" i="3"/>
  <c r="C2" i="3"/>
  <c r="C36" i="3"/>
  <c r="C29" i="3"/>
  <c r="C28" i="3"/>
  <c r="C26" i="3"/>
  <c r="C18" i="3"/>
  <c r="C16" i="3"/>
  <c r="C4" i="3"/>
  <c r="C6" i="3" l="1"/>
  <c r="C36" i="2"/>
  <c r="C38" i="3" s="1"/>
  <c r="C14" i="5"/>
  <c r="F4" i="6" l="1"/>
  <c r="C5" i="5"/>
  <c r="C11" i="5" s="1"/>
  <c r="C15" i="5" s="1"/>
  <c r="C18" i="5" s="1"/>
  <c r="C4" i="5"/>
  <c r="D3" i="4"/>
  <c r="C42" i="3"/>
  <c r="C23" i="3"/>
  <c r="C20" i="3"/>
  <c r="C13" i="3"/>
  <c r="C8" i="3"/>
  <c r="C5" i="3"/>
  <c r="D2" i="3"/>
  <c r="D3" i="3" s="1"/>
  <c r="F1" i="3"/>
  <c r="C35" i="2"/>
  <c r="C37" i="3" s="1"/>
  <c r="C30" i="3"/>
  <c r="C21" i="2"/>
  <c r="C9" i="3"/>
  <c r="C21" i="3" l="1"/>
  <c r="C10" i="2"/>
  <c r="C11" i="2" l="1"/>
  <c r="C10" i="3"/>
  <c r="C14" i="2" l="1"/>
  <c r="C11" i="3"/>
  <c r="C14" i="3" l="1"/>
  <c r="C24" i="2"/>
  <c r="C24" i="3" l="1"/>
  <c r="C29" i="2"/>
  <c r="C30" i="2" l="1"/>
  <c r="C31" i="2" s="1"/>
  <c r="C32" i="2" s="1"/>
  <c r="C31" i="3"/>
  <c r="C32" i="3" l="1"/>
  <c r="C33" i="3" l="1"/>
  <c r="C34" i="3" l="1"/>
  <c r="C37" i="2"/>
  <c r="C39" i="3" l="1"/>
  <c r="C38" i="2"/>
  <c r="C41" i="2" l="1"/>
  <c r="C43" i="3" s="1"/>
  <c r="D38" i="2"/>
  <c r="C40" i="3"/>
  <c r="D4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Cummings, Mary Kay</author>
  </authors>
  <commentList>
    <comment ref="B4" authorId="0" shapeId="0" xr:uid="{00000000-0006-0000-0100-000001000000}">
      <text>
        <r>
          <rPr>
            <sz val="11"/>
            <color theme="1"/>
            <rFont val="Calibri"/>
            <family val="2"/>
            <scheme val="minor"/>
          </rPr>
          <t xml:space="preserve">INCOME
This FS-3C does not determine Gross Income eligibility or Broad Based Categorical Eligibility (BBCE).  Please refer to the SNAP Broad Based Categorical Eligibility (BBCE) Categories Desk Aid, and  the SNAP Financial Desk Aid for the current income limits. </t>
        </r>
      </text>
    </comment>
    <comment ref="B16" authorId="0" shapeId="0" xr:uid="{00000000-0006-0000-0100-000002000000}">
      <text>
        <r>
          <rPr>
            <sz val="11"/>
            <color theme="1"/>
            <rFont val="Calibri"/>
            <family val="2"/>
            <scheme val="minor"/>
          </rPr>
          <t xml:space="preserve">CHILD SUPPORT
This FS-3C does not calculate Gross Income eligibility when Child Support is deducted, but will calculate the deduction for determination of Net Income.
</t>
        </r>
      </text>
    </comment>
    <comment ref="B24" authorId="0" shapeId="0" xr:uid="{00000000-0006-0000-0100-000003000000}">
      <text>
        <r>
          <rPr>
            <sz val="11"/>
            <color theme="1"/>
            <rFont val="Calibri"/>
            <family val="2"/>
            <scheme val="minor"/>
          </rPr>
          <t>NET INCOME
This FS-3C does not determine 100% Net FPL or Broad Based Categorical Eligibility (BBCE).  Please refer to the SNAP Broad Based Categorical Eligibility (BBCE) Categories Desk Aid, and  the SNAP Financial Desk Aid for the current income limits.</t>
        </r>
      </text>
    </comment>
    <comment ref="C27" authorId="1" shapeId="0" xr:uid="{42F9EEC8-C51B-4BED-8830-50CF33403521}">
      <text>
        <r>
          <rPr>
            <sz val="9"/>
            <color indexed="81"/>
            <rFont val="Tahoma"/>
            <family val="2"/>
          </rPr>
          <t xml:space="preserve">HCUA
Effective March 2025, all households will receive the full HCUA (Application, Renewal, PRF, Change)
</t>
        </r>
      </text>
    </comment>
    <comment ref="B31" authorId="0" shapeId="0" xr:uid="{00000000-0006-0000-0100-000004000000}">
      <text>
        <r>
          <rPr>
            <sz val="11"/>
            <color theme="1"/>
            <rFont val="Calibri"/>
            <family val="2"/>
            <scheme val="minor"/>
          </rPr>
          <t xml:space="preserve">SHELTER COSTS
Households with Elderly/Disabled member(s) do not have a shelter cap.
</t>
        </r>
      </text>
    </comment>
    <comment ref="B34" authorId="0" shapeId="0" xr:uid="{00000000-0006-0000-0100-000005000000}">
      <text>
        <r>
          <rPr>
            <sz val="11"/>
            <color theme="1"/>
            <rFont val="Calibri"/>
            <family val="2"/>
            <scheme val="minor"/>
          </rPr>
          <t>ELIGIBLE HOUSEHOLD MEMBERS
Total number of people in the household who are eligible for SNAP
Remember: Only eligible households of 1 or 2 people qualify for $23 minimum allotments.</t>
        </r>
      </text>
    </comment>
    <comment ref="D38" authorId="0" shapeId="0" xr:uid="{00000000-0006-0000-0100-000006000000}">
      <text>
        <r>
          <rPr>
            <sz val="11"/>
            <color theme="1"/>
            <rFont val="Calibri"/>
            <family val="2"/>
            <scheme val="minor"/>
          </rPr>
          <t xml:space="preserve">MINIMUM ALLOTMENT
1-2 person households who are ECE or SE households could receive a minimum allotment, which is reflected in the purple cells (could be $0 for initial month).
</t>
        </r>
      </text>
    </comment>
  </commentList>
</comments>
</file>

<file path=xl/sharedStrings.xml><?xml version="1.0" encoding="utf-8"?>
<sst xmlns="http://schemas.openxmlformats.org/spreadsheetml/2006/main" count="191" uniqueCount="119">
  <si>
    <r>
      <rPr>
        <b/>
        <sz val="14"/>
        <color theme="1"/>
        <rFont val="Source Sans Pro"/>
        <family val="2"/>
      </rPr>
      <t>FS-3C FFY 2025 Printer Friendly</t>
    </r>
    <r>
      <rPr>
        <sz val="11"/>
        <color theme="1"/>
        <rFont val="Source Sans Pro"/>
        <family val="2"/>
      </rPr>
      <t xml:space="preserve">
This version lacks the color-filled cells and mirrors the data entry of the FS-3C FFY 2024 sheet.
All guidance for the FS-3C FFY 2024 applies to this sheet.</t>
    </r>
  </si>
  <si>
    <r>
      <rPr>
        <b/>
        <sz val="14"/>
        <color theme="1"/>
        <rFont val="Source Sans Pro"/>
        <family val="2"/>
      </rPr>
      <t>FS-3C FFY 2025 Manual Calc</t>
    </r>
    <r>
      <rPr>
        <sz val="11"/>
        <color theme="1"/>
        <rFont val="Arial"/>
        <family val="2"/>
      </rPr>
      <t xml:space="preserve">
This version provides no automated functionality. It is intended for practice and training purposes.
Every cell must be manually entered by the user following the calculation instructions.</t>
    </r>
  </si>
  <si>
    <t>For best printing results, select "Fit Sheet on One Page" from the Print Screen.</t>
  </si>
  <si>
    <t>BENEFIT CALCULATION FOR OCT 2024 - SEP 2025</t>
  </si>
  <si>
    <t>Month</t>
  </si>
  <si>
    <t>Case Number:</t>
  </si>
  <si>
    <t>IS THERE A HOUSEHOLD MEMBER WHO HAS A DISABILITY OR IS AGED 60 OR OVER?</t>
  </si>
  <si>
    <t>Select</t>
  </si>
  <si>
    <t>Select a Month</t>
  </si>
  <si>
    <t>Head of Household:</t>
  </si>
  <si>
    <t>SELF-EMPLOYMENT INCOME</t>
  </si>
  <si>
    <t>Gross self-employment income</t>
  </si>
  <si>
    <t>Self-employment expenses</t>
  </si>
  <si>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</si>
  <si>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t>INCOME from WORK</t>
  </si>
  <si>
    <t xml:space="preserve">Gross employment income </t>
  </si>
  <si>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</si>
  <si>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</si>
  <si>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</si>
  <si>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t xml:space="preserve">UNEARNED INCOME </t>
  </si>
  <si>
    <t>TOTAL unearned income</t>
  </si>
  <si>
    <r>
      <rPr>
        <b/>
        <sz val="10"/>
        <color theme="1"/>
        <rFont val="Source Sans Pro"/>
        <family val="2"/>
      </rPr>
      <t xml:space="preserve">TOTAL INCOME                       
</t>
    </r>
    <r>
      <rPr>
        <i/>
        <sz val="8"/>
        <color theme="1"/>
        <rFont val="Source Sans Pro"/>
        <family val="2"/>
      </rPr>
      <t>(Line 7 plus line 8</t>
    </r>
    <r>
      <rPr>
        <i/>
        <sz val="8"/>
        <color theme="1"/>
        <rFont val="Source Sans Pro"/>
        <family val="2"/>
      </rPr>
      <t>)</t>
    </r>
  </si>
  <si>
    <t>CHILD SUPPORT EXCLUSION</t>
  </si>
  <si>
    <t xml:space="preserve">Child support paid </t>
  </si>
  <si>
    <t>STANDARD DEDUCTION</t>
  </si>
  <si>
    <r>
      <rPr>
        <sz val="10"/>
        <color theme="1"/>
        <rFont val="Arial"/>
        <family val="2"/>
      </rPr>
      <t xml:space="preserve">Standard deduction              </t>
    </r>
    <r>
      <rPr>
        <sz val="8"/>
        <color theme="1"/>
        <rFont val="Source Sans Pro"/>
        <family val="2"/>
      </rPr>
      <t xml:space="preserve"> </t>
    </r>
  </si>
  <si>
    <t>EXCESS MEDICAL DEDUCTION</t>
  </si>
  <si>
    <t>Actual medical expenses</t>
  </si>
  <si>
    <t xml:space="preserve">Applied excess medical deduction </t>
  </si>
  <si>
    <t>DEPENDENT CARE DEDUCTION</t>
  </si>
  <si>
    <t xml:space="preserve">Dependent care costs </t>
  </si>
  <si>
    <r>
      <rPr>
        <b/>
        <sz val="10"/>
        <color theme="1"/>
        <rFont val="Source Sans Pro"/>
        <family val="2"/>
      </rPr>
      <t xml:space="preserve">ADJUSTED INCOME
</t>
    </r>
    <r>
      <rPr>
        <i/>
        <sz val="8"/>
        <color theme="1"/>
        <rFont val="Source Sans Pro"/>
        <family val="2"/>
      </rPr>
      <t>(Line 9 minus lines 10, 11, 13, and 14)</t>
    </r>
  </si>
  <si>
    <t>HOMELESS SHELTER DEDUCTION</t>
  </si>
  <si>
    <t>Homeless shelter deduction</t>
  </si>
  <si>
    <t>SHELTER COSTS</t>
  </si>
  <si>
    <t>Housing expenses</t>
  </si>
  <si>
    <t>Utility allowance</t>
  </si>
  <si>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</si>
  <si>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</si>
  <si>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t>BENEFIT ALLOTMENT COMPUTATION</t>
  </si>
  <si>
    <t>Total eligible household members</t>
  </si>
  <si>
    <t>25a</t>
  </si>
  <si>
    <t>Maximum allotment for the HH</t>
  </si>
  <si>
    <t>25b</t>
  </si>
  <si>
    <t>100% FPL</t>
  </si>
  <si>
    <t>PRORATION COMPUTATION</t>
  </si>
  <si>
    <r>
      <rPr>
        <sz val="10"/>
        <color theme="1"/>
        <rFont val="Source Sans Pro"/>
        <family val="2"/>
      </rPr>
      <t xml:space="preserve">Day of the month the client </t>
    </r>
    <r>
      <rPr>
        <u/>
        <sz val="10"/>
        <color theme="1"/>
        <rFont val="Source Sans Pro"/>
        <family val="2"/>
      </rPr>
      <t>applied</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</si>
  <si>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</si>
  <si>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</si>
  <si>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</si>
  <si>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</si>
  <si>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</si>
  <si>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</si>
  <si>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</si>
  <si>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</si>
  <si>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</si>
  <si>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r>
      <rPr>
        <sz val="10"/>
        <color theme="1"/>
        <rFont val="Source Sans Pro"/>
        <family val="2"/>
      </rPr>
      <t xml:space="preserve">Day of the month the client </t>
    </r>
    <r>
      <rPr>
        <u/>
        <sz val="10"/>
        <color theme="1"/>
        <rFont val="Source Sans Pro"/>
        <family val="2"/>
      </rPr>
      <t>applied</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</si>
  <si>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</si>
  <si>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</si>
  <si>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</si>
  <si>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</si>
  <si>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</si>
  <si>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</si>
  <si>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</si>
  <si>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 xml:space="preserve">50% of Adjusted Income
</t>
    </r>
    <r>
      <rPr>
        <i/>
        <sz val="8"/>
        <color theme="1"/>
        <rFont val="Source Sans Pro"/>
        <family val="2"/>
      </rPr>
      <t>(Line 15 times .5)</t>
    </r>
    <r>
      <rPr>
        <sz val="10"/>
        <color theme="1"/>
        <rFont val="Source Sans Pro"/>
        <family val="2"/>
      </rPr>
      <t xml:space="preserve"> </t>
    </r>
  </si>
  <si>
    <r>
      <rPr>
        <b/>
        <sz val="10"/>
        <color theme="1"/>
        <rFont val="Source Sans Pro"/>
        <family val="2"/>
      </rPr>
      <t xml:space="preserve">MONTHLY NET INCOME
</t>
    </r>
    <r>
      <rPr>
        <i/>
        <sz val="8"/>
        <color theme="1"/>
        <rFont val="Source Sans Pro"/>
        <family val="2"/>
      </rPr>
      <t>(Line 15 minus line 22 or line 16 if applicable)</t>
    </r>
  </si>
  <si>
    <r>
      <rPr>
        <b/>
        <sz val="10"/>
        <color theme="1"/>
        <rFont val="Source Sans Pro"/>
        <family val="2"/>
      </rPr>
      <t xml:space="preserve">Full month benefit
</t>
    </r>
    <r>
      <rPr>
        <i/>
        <sz val="8"/>
        <color theme="1"/>
        <rFont val="Source Sans Pro"/>
        <family val="2"/>
      </rPr>
      <t>(Line 25 minus line 26, then round down)</t>
    </r>
  </si>
  <si>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</si>
  <si>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 xml:space="preserve">(Number days in month plus 1 minus the date of application. This difference times line 27, then divided by number of days in the month and rounded down) </t>
    </r>
  </si>
  <si>
    <t>Sponsor Income Deeming Calculation Worksheet</t>
  </si>
  <si>
    <t xml:space="preserve">EARNED INCOME </t>
  </si>
  <si>
    <r>
      <rPr>
        <sz val="10"/>
        <color theme="1"/>
        <rFont val="Source Sans Pro"/>
        <family val="2"/>
      </rPr>
      <t xml:space="preserve">Total gross earned income of Sponsor </t>
    </r>
    <r>
      <rPr>
        <b/>
        <sz val="10"/>
        <color theme="1"/>
        <rFont val="Source Sans Pro"/>
        <family val="2"/>
      </rPr>
      <t>and</t>
    </r>
    <r>
      <rPr>
        <sz val="10"/>
        <color theme="1"/>
        <rFont val="Source Sans Pro"/>
        <family val="2"/>
      </rPr>
      <t xml:space="preserve"> Sponsor's spouse</t>
    </r>
  </si>
  <si>
    <r>
      <rPr>
        <sz val="10"/>
        <color theme="1"/>
        <rFont val="Source Sans Pro"/>
        <family val="2"/>
      </rPr>
      <t xml:space="preserve">Earned income deduction 
</t>
    </r>
    <r>
      <rPr>
        <i/>
        <sz val="8"/>
        <color theme="1"/>
        <rFont val="Source Sans Pro"/>
        <family val="2"/>
      </rPr>
      <t>(20% of line 1)</t>
    </r>
  </si>
  <si>
    <r>
      <rPr>
        <sz val="10"/>
        <color theme="1"/>
        <rFont val="Source Sans Pro"/>
        <family val="2"/>
      </rPr>
      <t xml:space="preserve">TOTAL earned income
</t>
    </r>
    <r>
      <rPr>
        <i/>
        <sz val="8"/>
        <color theme="1"/>
        <rFont val="Source Sans Pro"/>
        <family val="2"/>
      </rPr>
      <t>(Line 1 minus line 2)</t>
    </r>
  </si>
  <si>
    <r>
      <rPr>
        <sz val="10"/>
        <color theme="1"/>
        <rFont val="Source Sans Pro"/>
        <family val="2"/>
      </rPr>
      <t xml:space="preserve">Total gross unearned income of Sponsor </t>
    </r>
    <r>
      <rPr>
        <b/>
        <sz val="10"/>
        <color theme="1"/>
        <rFont val="Source Sans Pro"/>
        <family val="2"/>
      </rPr>
      <t>and</t>
    </r>
    <r>
      <rPr>
        <sz val="10"/>
        <color theme="1"/>
        <rFont val="Source Sans Pro"/>
        <family val="2"/>
      </rPr>
      <t xml:space="preserve"> Sponsor's spouse</t>
    </r>
  </si>
  <si>
    <t xml:space="preserve">Legally obligated child support payments </t>
  </si>
  <si>
    <r>
      <rPr>
        <sz val="10"/>
        <color theme="1"/>
        <rFont val="Source Sans Pro"/>
        <family val="2"/>
      </rPr>
      <t xml:space="preserve">TOTAL INCOME (Net Earned and Unearned)
</t>
    </r>
    <r>
      <rPr>
        <i/>
        <sz val="8"/>
        <color theme="1"/>
        <rFont val="Source Sans Pro"/>
        <family val="2"/>
      </rPr>
      <t>(Line 3 plus line 4 minus line 5)</t>
    </r>
    <r>
      <rPr>
        <sz val="10"/>
        <color theme="1"/>
        <rFont val="Source Sans Pro"/>
        <family val="2"/>
      </rPr>
      <t xml:space="preserve">                       </t>
    </r>
  </si>
  <si>
    <t>HOUSEHOLD SIZE DEDUCTION</t>
  </si>
  <si>
    <t>Sponsor's household size</t>
  </si>
  <si>
    <t>Total household size deduction</t>
  </si>
  <si>
    <t>Deemable income after deduction</t>
  </si>
  <si>
    <t>NUMBER OF INDIVIDUALS SPONSORED</t>
  </si>
  <si>
    <t>Total number of individuals sponsored by Sponsor and Sponsor's spouse</t>
  </si>
  <si>
    <r>
      <rPr>
        <sz val="10"/>
        <color theme="1"/>
        <rFont val="Source Sans Pro"/>
        <family val="2"/>
      </rPr>
      <t xml:space="preserve">Amount deemable to </t>
    </r>
    <r>
      <rPr>
        <b/>
        <sz val="10"/>
        <color theme="1"/>
        <rFont val="Source Sans Pro"/>
        <family val="2"/>
      </rPr>
      <t>each</t>
    </r>
    <r>
      <rPr>
        <sz val="10"/>
        <color theme="1"/>
        <rFont val="Source Sans Pro"/>
        <family val="2"/>
      </rPr>
      <t xml:space="preserve"> sponsored individual as unearned income
</t>
    </r>
    <r>
      <rPr>
        <i/>
        <sz val="8"/>
        <color theme="1"/>
        <rFont val="Source Sans Pro"/>
        <family val="2"/>
      </rPr>
      <t>(Line 9 divided by line 10)</t>
    </r>
  </si>
  <si>
    <t>Months</t>
  </si>
  <si>
    <t>Standard Deductions</t>
  </si>
  <si>
    <t>Utilities</t>
  </si>
  <si>
    <t>Elderly or Disabled?</t>
  </si>
  <si>
    <t>Homeless Shelter Deduction</t>
  </si>
  <si>
    <t>Days in a month</t>
  </si>
  <si>
    <t>October 2024</t>
  </si>
  <si>
    <t>Yes</t>
  </si>
  <si>
    <t>November 2024</t>
  </si>
  <si>
    <t>No</t>
  </si>
  <si>
    <t>December 2024</t>
  </si>
  <si>
    <t>January 2025</t>
  </si>
  <si>
    <t>February 2025</t>
  </si>
  <si>
    <t>March 2025</t>
  </si>
  <si>
    <t>April 2025</t>
  </si>
  <si>
    <t>May 2025</t>
  </si>
  <si>
    <t>June 2025</t>
  </si>
  <si>
    <t>July 2025</t>
  </si>
  <si>
    <t>August 2025</t>
  </si>
  <si>
    <t>September 2025</t>
  </si>
  <si>
    <r>
      <rPr>
        <b/>
        <sz val="14"/>
        <color theme="1"/>
        <rFont val="Source Sans Pro"/>
        <family val="2"/>
      </rPr>
      <t>FS-3C FFY 2025</t>
    </r>
    <r>
      <rPr>
        <sz val="11"/>
        <color theme="1"/>
        <rFont val="Source Sans Pro"/>
        <family val="2"/>
      </rPr>
      <t xml:space="preserve">
All boxes outlined in red must be completed in order for an allotment to be determined.
All income, exclusions, and deductions should be converted to monthly amounts.
This cannot determine individual eligibility. Income and expenses of ineligible household members must be prorated (if applicable) by the user before inclusion in the household total. 
Eligible households of 1 or 2 are eligible for a $23 minimum allotment under ECE guidelines. The FS-3C will not provide this result. This sheet is strictly mathematical and cannot determine the validity of any data entered.
</t>
    </r>
  </si>
  <si>
    <r>
      <rPr>
        <b/>
        <sz val="14"/>
        <color theme="1"/>
        <rFont val="Source Sans Pro"/>
        <family val="2"/>
      </rPr>
      <t>Sponsor Deeming FFY 2025</t>
    </r>
    <r>
      <rPr>
        <sz val="11"/>
        <color theme="1"/>
        <rFont val="Source Sans Pro"/>
        <family val="2"/>
      </rPr>
      <t xml:space="preserve">
This determines how much of a sponsor's income will be deemed to a sponsored non-citizen applicant's SNAP case.
All income, exclusions and deductions should be converted to monthly amounts.
This sheet is strictly mathematical and cannot determine the validity of any data entered.
</t>
    </r>
  </si>
  <si>
    <t>Heating/Cooling Utility Allowance (HCUA)</t>
  </si>
  <si>
    <t>24a</t>
  </si>
  <si>
    <t>24b</t>
  </si>
  <si>
    <r>
      <t xml:space="preserve">Prorated benefit
</t>
    </r>
    <r>
      <rPr>
        <i/>
        <sz val="8"/>
        <color theme="1"/>
        <rFont val="Source Sans Pro"/>
        <family val="2"/>
      </rPr>
      <t>(Number days in month plus 1 minus the date of application. This difference times line 26, then divided by number of days in the month and rounded down)</t>
    </r>
  </si>
  <si>
    <r>
      <t xml:space="preserve">Full month benefit
</t>
    </r>
    <r>
      <rPr>
        <i/>
        <sz val="8"/>
        <color theme="1"/>
        <rFont val="Source Sans Pro"/>
        <family val="2"/>
      </rPr>
      <t>(Line 24 minus line 25, then round down)</t>
    </r>
    <r>
      <rPr>
        <b/>
        <sz val="10"/>
        <color theme="1"/>
        <rFont val="Source Sans Pro"/>
        <family val="2"/>
      </rPr>
      <t xml:space="preserve">           </t>
    </r>
  </si>
  <si>
    <r>
      <t xml:space="preserve">Net income multiplied by 30%
</t>
    </r>
    <r>
      <rPr>
        <i/>
        <sz val="8"/>
        <color theme="1"/>
        <rFont val="Source Sans Pro"/>
        <family val="2"/>
      </rPr>
      <t>(Line 22 * .3)</t>
    </r>
  </si>
  <si>
    <r>
      <t xml:space="preserve">MONTHLY NET INCOME
</t>
    </r>
    <r>
      <rPr>
        <i/>
        <sz val="8"/>
        <color theme="1"/>
        <rFont val="Source Sans Pro"/>
        <family val="2"/>
      </rPr>
      <t>(Line 15 minus line 21)</t>
    </r>
  </si>
  <si>
    <r>
      <t xml:space="preserve">Allowable shelter deduction 
</t>
    </r>
    <r>
      <rPr>
        <i/>
        <sz val="8"/>
        <color theme="1"/>
        <rFont val="Source Sans Pro"/>
        <family val="2"/>
      </rPr>
      <t>(Lesser of line 20 or $712, if cap applies)</t>
    </r>
  </si>
  <si>
    <r>
      <t xml:space="preserve">Excess shelter                         
</t>
    </r>
    <r>
      <rPr>
        <i/>
        <sz val="8"/>
        <color theme="1"/>
        <rFont val="Source Sans Pro"/>
        <family val="2"/>
      </rPr>
      <t>(Line 18 minus line 19)</t>
    </r>
  </si>
  <si>
    <r>
      <t xml:space="preserve">Full month benefit
</t>
    </r>
    <r>
      <rPr>
        <i/>
        <sz val="8"/>
        <color theme="1"/>
        <rFont val="Source Sans Pro"/>
        <family val="2"/>
      </rPr>
      <t>(Line 24 minus line 25, then round down)</t>
    </r>
  </si>
  <si>
    <r>
      <t xml:space="preserve">Prorated benefit
</t>
    </r>
    <r>
      <rPr>
        <i/>
        <sz val="8"/>
        <color theme="1"/>
        <rFont val="Source Sans Pro"/>
        <family val="2"/>
      </rPr>
      <t>(Number days in month plus 1 minus the date of application. This difference times line 26, then divided by number of days in the month and rounded down</t>
    </r>
    <r>
      <rPr>
        <i/>
        <sz val="9"/>
        <color theme="1"/>
        <rFont val="Source Sans Pro"/>
        <family val="2"/>
      </rPr>
      <t>)</t>
    </r>
  </si>
  <si>
    <r>
      <t>TOTAL shelter costs              
(</t>
    </r>
    <r>
      <rPr>
        <i/>
        <sz val="8"/>
        <color theme="1"/>
        <rFont val="Source Sans Pro"/>
        <family val="2"/>
      </rPr>
      <t>Line 16 plus 17)</t>
    </r>
  </si>
  <si>
    <t>Revised 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</si>
</sst>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quot;$&quot;#,##0.00"/>
    <numFmt numFmtId="165" formatCode="mmmm\ yyyy"/>
    <numFmt numFmtId="166" formatCode="&quot;$&quot;#,##0"/>
  </numFmts>
  <fonts count="41" x14ac:knownFonts="1">
    <font>
      <sz val="11"/>
      <color theme="1"/>
      <name val="Calibri"/>
      <scheme val="minor"/>
    </font>
    <font>
      <sz val="11"/>
      <color theme="1"/>
      <name val="Source Sans Pro"/>
      <family val="2"/>
    </font>
    <font>
      <sz val="14"/>
      <color rgb="FF000000"/>
      <name val="Source Sans Pro"/>
      <family val="2"/>
    </font>
    <font>
      <b/>
      <sz val="10"/>
      <color theme="1"/>
      <name val="Arial"/>
      <family val="2"/>
    </font>
    <font>
      <b/>
      <sz val="10"/>
      <color theme="1"/>
      <name val="Source Sans Pro"/>
      <family val="2"/>
    </font>
    <font>
      <b/>
      <sz val="10"/>
      <color theme="0"/>
      <name val="Source Sans Pro"/>
      <family val="2"/>
    </font>
    <font>
      <b/>
      <sz val="9"/>
      <color rgb="FF3366FF"/>
      <name val="Source Sans Pro"/>
      <family val="2"/>
    </font>
    <font>
      <sz val="11"/>
      <name val="Calibri"/>
      <family val="2"/>
    </font>
    <font>
      <b/>
      <sz val="10"/>
      <color rgb="FFFFFFFF"/>
      <name val="Arial"/>
      <family val="2"/>
    </font>
    <font>
      <sz val="10"/>
      <color theme="1"/>
      <name val="Source Sans Pro"/>
      <family val="2"/>
    </font>
    <font>
      <b/>
      <sz val="10"/>
      <color rgb="FF3366FF"/>
      <name val="Source Sans Pro"/>
      <family val="2"/>
    </font>
    <font>
      <sz val="10"/>
      <color theme="0"/>
      <name val="Source Sans Pro"/>
      <family val="2"/>
    </font>
    <font>
      <b/>
      <sz val="10"/>
      <color rgb="FF3366FF"/>
      <name val="Source Sans Pro"/>
      <family val="2"/>
    </font>
    <font>
      <i/>
      <sz val="8"/>
      <color theme="1"/>
      <name val="Source Sans Pro"/>
      <family val="2"/>
    </font>
    <font>
      <sz val="9"/>
      <color rgb="FF0000FF"/>
      <name val="Source Sans Pro"/>
      <family val="2"/>
    </font>
    <font>
      <sz val="9"/>
      <color theme="1"/>
      <name val="Source Sans Pro"/>
      <family val="2"/>
    </font>
    <font>
      <u/>
      <sz val="10"/>
      <color rgb="FF0000FF"/>
      <name val="Source Sans Pro"/>
      <family val="2"/>
    </font>
    <font>
      <u/>
      <sz val="9"/>
      <color rgb="FFFF0000"/>
      <name val="Source Sans Pro"/>
      <family val="2"/>
    </font>
    <font>
      <b/>
      <sz val="9"/>
      <color theme="1"/>
      <name val="Source Sans Pro"/>
      <family val="2"/>
    </font>
    <font>
      <sz val="9"/>
      <color rgb="FFFF0000"/>
      <name val="Source Sans Pro"/>
      <family val="2"/>
    </font>
    <font>
      <u/>
      <sz val="10"/>
      <color rgb="FF0000FF"/>
      <name val="Source Sans Pro"/>
      <family val="2"/>
    </font>
    <font>
      <i/>
      <sz val="10"/>
      <color rgb="FF0000FF"/>
      <name val="Source Sans Pro"/>
      <family val="2"/>
    </font>
    <font>
      <b/>
      <sz val="10"/>
      <color theme="1"/>
      <name val="Source Sans Pro"/>
      <family val="2"/>
    </font>
    <font>
      <b/>
      <sz val="10"/>
      <color rgb="FF0000FF"/>
      <name val="Source Sans Pro"/>
      <family val="2"/>
    </font>
    <font>
      <sz val="11"/>
      <color theme="1"/>
      <name val="Calibri"/>
      <family val="2"/>
    </font>
    <font>
      <u/>
      <sz val="10"/>
      <color theme="1"/>
      <name val="Source Sans Pro"/>
      <family val="2"/>
    </font>
    <font>
      <u/>
      <sz val="9"/>
      <color theme="1"/>
      <name val="Source Sans Pro"/>
      <family val="2"/>
    </font>
    <font>
      <u/>
      <sz val="10"/>
      <color theme="1"/>
      <name val="Source Sans Pro"/>
      <family val="2"/>
    </font>
    <font>
      <i/>
      <sz val="10"/>
      <color theme="1"/>
      <name val="Source Sans Pro"/>
      <family val="2"/>
    </font>
    <font>
      <u/>
      <sz val="10"/>
      <color theme="1"/>
      <name val="Source Sans Pro"/>
      <family val="2"/>
    </font>
    <font>
      <sz val="10"/>
      <color theme="1"/>
      <name val="Arial"/>
      <family val="2"/>
    </font>
    <font>
      <sz val="12"/>
      <color theme="1"/>
      <name val="Trebuchet MS"/>
      <family val="2"/>
    </font>
    <font>
      <sz val="12"/>
      <color rgb="FF000000"/>
      <name val="Trebuchet MS"/>
      <family val="2"/>
    </font>
    <font>
      <sz val="10"/>
      <color rgb="FF000000"/>
      <name val="Arial"/>
      <family val="2"/>
    </font>
    <font>
      <sz val="10"/>
      <color theme="1"/>
      <name val="Trebuchet MS"/>
      <family val="2"/>
    </font>
    <font>
      <b/>
      <sz val="14"/>
      <color theme="1"/>
      <name val="Source Sans Pro"/>
      <family val="2"/>
    </font>
    <font>
      <sz val="11"/>
      <color theme="1"/>
      <name val="Arial"/>
      <family val="2"/>
    </font>
    <font>
      <sz val="8"/>
      <color theme="1"/>
      <name val="Source Sans Pro"/>
      <family val="2"/>
    </font>
    <font>
      <i/>
      <sz val="9"/>
      <color theme="1"/>
      <name val="Source Sans Pro"/>
      <family val="2"/>
    </font>
    <font>
      <b/>
      <sz val="10"/>
      <name val="Arial"/>
      <family val="2"/>
    </font>
    <font>
      <sz val="9"/>
      <color indexed="81"/>
      <name val="Tahoma"/>
      <family val="2"/>
    </font>
  </fonts>
  <fills count="7">
    <fill>
      <patternFill patternType="none"/>
    </fill>
    <fill>
      <patternFill patternType="gray125"/>
    </fill>
    <fill>
      <patternFill patternType="solid">
        <fgColor rgb="FFFFFFFF"/>
        <bgColor rgb="FFFFFFFF"/>
      </patternFill>
    </fill>
    <fill>
      <patternFill patternType="solid">
        <fgColor rgb="FF009ADD"/>
        <bgColor rgb="FF009ADD"/>
      </patternFill>
    </fill>
    <fill>
      <patternFill patternType="solid">
        <fgColor theme="0"/>
        <bgColor theme="0"/>
      </patternFill>
    </fill>
    <fill>
      <patternFill patternType="solid">
        <fgColor rgb="FFE4DFEC"/>
        <bgColor rgb="FFE4DFEC"/>
      </patternFill>
    </fill>
    <fill>
      <patternFill patternType="solid">
        <fgColor rgb="FFE5DFEC"/>
        <bgColor rgb="FFE5DFEC"/>
      </patternFill>
    </fill>
  </fills>
  <borders count="109">
    <border>
      <left/>
      <right/>
      <top/>
      <bottom/>
      <diagonal/>
    </border>
    <border>
      <left style="medium">
        <color rgb="FF000000"/>
      </left>
      <right style="medium">
        <color rgb="FF000000"/>
      </right>
      <top style="medium">
        <color rgb="FF000000"/>
      </top>
      <bottom style="medium">
        <color rgb="FF000000"/>
      </bottom>
      <diagonal/>
    </border>
    <border>
      <left style="medium">
        <color rgb="FFFF0000"/>
      </left>
      <right style="medium">
        <color rgb="FFFF0000"/>
      </right>
      <top style="medium">
        <color rgb="FFFF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medium">
        <color rgb="FFFF0000"/>
      </bottom>
      <diagonal/>
    </border>
    <border>
      <left/>
      <right style="thin">
        <color rgb="FF000000"/>
      </right>
      <top style="medium">
        <color rgb="FFFF0000"/>
      </top>
      <bottom style="medium">
        <color rgb="FFFF0000"/>
      </bottom>
      <diagonal/>
    </border>
    <border>
      <left style="thin">
        <color rgb="FF000000"/>
      </left>
      <right/>
      <top style="medium">
        <color rgb="FFFF0000"/>
      </top>
      <bottom style="medium">
        <color rgb="FFFF0000"/>
      </bottom>
      <diagonal/>
    </border>
    <border>
      <left style="medium">
        <color rgb="FFFF0000"/>
      </left>
      <right style="medium">
        <color rgb="FFFF0000"/>
      </right>
      <top style="thin">
        <color rgb="FF000000"/>
      </top>
      <bottom style="medium">
        <color rgb="FFFF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medium">
        <color rgb="FFFF0000"/>
      </right>
      <top style="medium">
        <color rgb="FFFF0000"/>
      </top>
      <bottom style="medium">
        <color rgb="FFFF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medium">
        <color rgb="FFFF0000"/>
      </top>
      <bottom style="medium">
        <color rgb="FFFF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top/>
      <bottom style="medium">
        <color rgb="FFFF0000"/>
      </bottom>
      <diagonal/>
    </border>
    <border>
      <left style="thin">
        <color rgb="FF000000"/>
      </left>
      <right style="thick">
        <color rgb="FFFF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medium">
        <color rgb="FFFF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style="thick">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style="thick">
        <color rgb="FF000000"/>
      </left>
      <right/>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medium">
        <color rgb="FF000000"/>
      </top>
      <bottom style="thick">
        <color rgb="FF000000"/>
      </bottom>
      <diagonal/>
    </border>
    <border>
      <left/>
      <right/>
      <top/>
      <bottom/>
      <diagonal/>
    </border>
    <border>
      <left/>
      <right/>
      <top/>
      <bottom/>
      <diagonal/>
    </border>
    <border>
      <left/>
      <right/>
      <top/>
      <bottom/>
      <diagonal/>
    </border>
    <border>
      <left style="thick">
        <color rgb="FF000000"/>
      </left>
      <right/>
      <top style="thick">
        <color rgb="FF000000"/>
      </top>
      <bottom style="thick">
        <color rgb="FF000000"/>
      </bottom>
      <diagonal/>
    </border>
    <border>
      <left style="thin">
        <color rgb="FF000000"/>
      </left>
      <right style="thick">
        <color rgb="FF000000"/>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ck">
        <color rgb="FF000000"/>
      </bottom>
      <diagonal/>
    </border>
    <border>
      <left style="thick">
        <color rgb="FF000000"/>
      </left>
      <right/>
      <top/>
      <bottom/>
      <diagonal/>
    </border>
    <border>
      <left style="thin">
        <color rgb="FF000000"/>
      </left>
      <right/>
      <top/>
      <bottom/>
      <diagonal/>
    </border>
    <border>
      <left style="thin">
        <color rgb="FF000000"/>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bottom style="thick">
        <color rgb="FF000000"/>
      </bottom>
      <diagonal/>
    </border>
    <border>
      <left style="thick">
        <color rgb="FF000000"/>
      </left>
      <right/>
      <top style="thick">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ck">
        <color rgb="FF000000"/>
      </left>
      <right/>
      <top style="thick">
        <color theme="1"/>
      </top>
      <bottom style="thick">
        <color rgb="FF000000"/>
      </bottom>
      <diagonal/>
    </border>
    <border>
      <left/>
      <right style="thin">
        <color theme="1"/>
      </right>
      <top style="thick">
        <color rgb="FF000000"/>
      </top>
      <bottom/>
      <diagonal/>
    </border>
    <border>
      <left style="thin">
        <color theme="1"/>
      </left>
      <right/>
      <top style="thick">
        <color rgb="FF000000"/>
      </top>
      <bottom/>
      <diagonal/>
    </border>
    <border>
      <left/>
      <right style="thin">
        <color rgb="FF000000"/>
      </right>
      <top style="thick">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000000"/>
      </top>
      <bottom style="thick">
        <color rgb="FF000000"/>
      </bottom>
      <diagonal/>
    </border>
    <border>
      <left/>
      <right style="thin">
        <color theme="1"/>
      </right>
      <top style="thin">
        <color rgb="FF000000"/>
      </top>
      <bottom/>
      <diagonal/>
    </border>
    <border>
      <left style="thin">
        <color theme="1"/>
      </left>
      <right style="thin">
        <color rgb="FF000000"/>
      </right>
      <top style="thin">
        <color rgb="FF000000"/>
      </top>
      <bottom/>
      <diagonal/>
    </border>
    <border>
      <left/>
      <right/>
      <top/>
      <bottom style="medium">
        <color rgb="FF000000"/>
      </bottom>
      <diagonal/>
    </border>
  </borders>
  <cellStyleXfs count="1">
    <xf numFmtId="0" fontId="0" fillId="0" borderId="0"/>
  </cellStyleXfs>
  <cellXfs count="273">
    <xf numFmtId="0" fontId="0" fillId="0" borderId="0" xfId="0"/>
    <xf numFmtId="0" fontId="1" fillId="0" borderId="0" xfId="0" applyFont="1" applyAlignment="1">
      <alignment wrapText="1"/>
    </xf>
    <xf numFmtId="0" fontId="1" fillId="0" borderId="0" xfId="0" applyFont="1"/>
    <xf numFmtId="0" fontId="2" fillId="0" borderId="1" xfId="0" applyFont="1" applyBorder="1"/>
    <xf numFmtId="0" fontId="9" fillId="0" borderId="14" xfId="0" applyFont="1" applyBorder="1" applyAlignment="1">
      <alignment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7" fontId="4" fillId="4" borderId="9" xfId="0" applyNumberFormat="1" applyFont="1" applyFill="1" applyBorder="1" applyAlignment="1">
      <alignment horizontal="left" vertical="center" wrapText="1"/>
    </xf>
    <xf numFmtId="0" fontId="9" fillId="2" borderId="19" xfId="0" applyFont="1" applyFill="1" applyBorder="1" applyAlignment="1">
      <alignment horizontal="center" vertical="top"/>
    </xf>
    <xf numFmtId="0" fontId="9" fillId="0" borderId="0" xfId="0" applyFont="1" applyAlignment="1">
      <alignment vertical="top" wrapText="1"/>
    </xf>
    <xf numFmtId="7" fontId="4" fillId="0" borderId="4" xfId="0" applyNumberFormat="1" applyFont="1" applyBorder="1" applyAlignment="1">
      <alignment horizontal="left" vertical="center" wrapText="1"/>
    </xf>
    <xf numFmtId="0" fontId="9" fillId="0" borderId="33" xfId="0" applyFont="1" applyBorder="1" applyAlignment="1">
      <alignment horizontal="center" vertical="top"/>
    </xf>
    <xf numFmtId="0" fontId="9" fillId="0" borderId="17" xfId="0" applyFont="1" applyBorder="1" applyAlignment="1">
      <alignment horizontal="center" vertical="center"/>
    </xf>
    <xf numFmtId="0" fontId="9" fillId="0" borderId="0" xfId="0" applyFont="1" applyAlignment="1">
      <alignment vertical="center" wrapText="1"/>
    </xf>
    <xf numFmtId="0" fontId="4" fillId="0" borderId="40" xfId="0" applyFont="1" applyBorder="1" applyAlignment="1">
      <alignment vertical="top" wrapText="1"/>
    </xf>
    <xf numFmtId="7" fontId="4" fillId="0" borderId="32" xfId="0" applyNumberFormat="1" applyFont="1" applyBorder="1" applyAlignment="1">
      <alignment horizontal="left" vertical="center" wrapText="1"/>
    </xf>
    <xf numFmtId="0" fontId="9" fillId="0" borderId="15" xfId="0" applyFont="1" applyBorder="1" applyAlignment="1">
      <alignment horizontal="center" vertical="center"/>
    </xf>
    <xf numFmtId="0" fontId="1" fillId="4" borderId="10" xfId="0" applyFont="1" applyFill="1" applyBorder="1"/>
    <xf numFmtId="0" fontId="4" fillId="4" borderId="57" xfId="0" applyFont="1" applyFill="1" applyBorder="1" applyAlignment="1">
      <alignment horizontal="center" vertical="center" wrapText="1"/>
    </xf>
    <xf numFmtId="0" fontId="4" fillId="4" borderId="58" xfId="0" applyFont="1" applyFill="1" applyBorder="1" applyAlignment="1">
      <alignment horizontal="right" wrapText="1"/>
    </xf>
    <xf numFmtId="49" fontId="4" fillId="4" borderId="4" xfId="0" applyNumberFormat="1" applyFont="1" applyFill="1" applyBorder="1" applyAlignment="1">
      <alignment horizontal="left" vertical="center" wrapText="1"/>
    </xf>
    <xf numFmtId="7" fontId="4" fillId="4" borderId="60" xfId="0" applyNumberFormat="1" applyFont="1" applyFill="1" applyBorder="1" applyAlignment="1">
      <alignment horizontal="left" vertical="center" wrapText="1"/>
    </xf>
    <xf numFmtId="165" fontId="4" fillId="4" borderId="34" xfId="0" applyNumberFormat="1" applyFont="1" applyFill="1" applyBorder="1" applyAlignment="1">
      <alignment horizontal="center" vertical="center" wrapText="1"/>
    </xf>
    <xf numFmtId="0" fontId="4" fillId="4" borderId="61" xfId="0" applyFont="1" applyFill="1" applyBorder="1" applyAlignment="1">
      <alignment horizontal="right" wrapText="1"/>
    </xf>
    <xf numFmtId="0" fontId="9" fillId="4" borderId="57" xfId="0" applyFont="1" applyFill="1" applyBorder="1" applyAlignment="1">
      <alignment horizontal="center" vertical="center"/>
    </xf>
    <xf numFmtId="0" fontId="11" fillId="4" borderId="64" xfId="0" applyFont="1" applyFill="1" applyBorder="1" applyAlignment="1">
      <alignment vertical="top" wrapText="1"/>
    </xf>
    <xf numFmtId="0" fontId="9" fillId="4" borderId="10" xfId="0" applyFont="1" applyFill="1" applyBorder="1"/>
    <xf numFmtId="0" fontId="9" fillId="4" borderId="65" xfId="0" applyFont="1" applyFill="1" applyBorder="1" applyAlignment="1">
      <alignment horizontal="center" vertical="top"/>
    </xf>
    <xf numFmtId="0" fontId="9" fillId="4" borderId="66" xfId="0" applyFont="1" applyFill="1" applyBorder="1" applyAlignment="1">
      <alignment vertical="center" wrapText="1"/>
    </xf>
    <xf numFmtId="0" fontId="9" fillId="4" borderId="10" xfId="0" applyFont="1" applyFill="1" applyBorder="1" applyAlignment="1">
      <alignment vertical="top"/>
    </xf>
    <xf numFmtId="0" fontId="9" fillId="4" borderId="10" xfId="0" applyFont="1" applyFill="1" applyBorder="1" applyAlignment="1">
      <alignment vertical="center"/>
    </xf>
    <xf numFmtId="7" fontId="4" fillId="4" borderId="10" xfId="0" applyNumberFormat="1" applyFont="1" applyFill="1" applyBorder="1" applyAlignment="1">
      <alignment horizontal="left" vertical="center"/>
    </xf>
    <xf numFmtId="0" fontId="9" fillId="4" borderId="29" xfId="0" applyFont="1" applyFill="1" applyBorder="1" applyAlignment="1">
      <alignment horizontal="center" vertical="top"/>
    </xf>
    <xf numFmtId="0" fontId="9" fillId="4" borderId="67" xfId="0" applyFont="1" applyFill="1" applyBorder="1" applyAlignment="1">
      <alignment vertical="center" wrapText="1"/>
    </xf>
    <xf numFmtId="0" fontId="9" fillId="4" borderId="38" xfId="0" applyFont="1" applyFill="1" applyBorder="1" applyAlignment="1">
      <alignment horizontal="center" vertical="top"/>
    </xf>
    <xf numFmtId="0" fontId="9" fillId="4" borderId="3" xfId="0" applyFont="1" applyFill="1" applyBorder="1" applyAlignment="1">
      <alignment vertical="center" wrapText="1"/>
    </xf>
    <xf numFmtId="0" fontId="9" fillId="4" borderId="19" xfId="0" applyFont="1" applyFill="1" applyBorder="1" applyAlignment="1">
      <alignment horizontal="center" vertical="top"/>
    </xf>
    <xf numFmtId="0" fontId="13" fillId="4" borderId="10" xfId="0" applyFont="1" applyFill="1" applyBorder="1" applyAlignment="1">
      <alignment horizontal="center"/>
    </xf>
    <xf numFmtId="0" fontId="9" fillId="4" borderId="34" xfId="0" applyFont="1" applyFill="1" applyBorder="1" applyAlignment="1">
      <alignment vertical="top" wrapText="1"/>
    </xf>
    <xf numFmtId="7" fontId="4" fillId="4" borderId="4" xfId="0" applyNumberFormat="1" applyFont="1" applyFill="1" applyBorder="1" applyAlignment="1">
      <alignment horizontal="left" vertical="center" wrapText="1"/>
    </xf>
    <xf numFmtId="0" fontId="15" fillId="4" borderId="10" xfId="0" applyFont="1" applyFill="1" applyBorder="1" applyAlignment="1">
      <alignment vertical="center"/>
    </xf>
    <xf numFmtId="0" fontId="9" fillId="4" borderId="10" xfId="0" applyFont="1" applyFill="1" applyBorder="1" applyAlignment="1">
      <alignment vertical="top" wrapText="1"/>
    </xf>
    <xf numFmtId="164" fontId="4" fillId="4" borderId="68" xfId="0" applyNumberFormat="1" applyFont="1" applyFill="1" applyBorder="1" applyAlignment="1">
      <alignment horizontal="left" vertical="center" wrapText="1"/>
    </xf>
    <xf numFmtId="0" fontId="15" fillId="4" borderId="29" xfId="0" applyFont="1" applyFill="1" applyBorder="1" applyAlignment="1">
      <alignment vertical="center"/>
    </xf>
    <xf numFmtId="0" fontId="13" fillId="4" borderId="10" xfId="0" applyFont="1" applyFill="1" applyBorder="1" applyAlignment="1">
      <alignment horizontal="center" vertical="top"/>
    </xf>
    <xf numFmtId="0" fontId="9" fillId="4" borderId="19" xfId="0" applyFont="1" applyFill="1" applyBorder="1" applyAlignment="1">
      <alignment vertical="top" wrapText="1"/>
    </xf>
    <xf numFmtId="0" fontId="9" fillId="4" borderId="25" xfId="0" applyFont="1" applyFill="1" applyBorder="1" applyAlignment="1">
      <alignment horizontal="center" vertical="top"/>
    </xf>
    <xf numFmtId="164" fontId="4" fillId="4" borderId="28" xfId="0" applyNumberFormat="1" applyFont="1" applyFill="1" applyBorder="1" applyAlignment="1">
      <alignment horizontal="left" vertical="center" wrapText="1"/>
    </xf>
    <xf numFmtId="0" fontId="9" fillId="4" borderId="29" xfId="0" applyFont="1" applyFill="1" applyBorder="1" applyAlignment="1">
      <alignment vertical="top"/>
    </xf>
    <xf numFmtId="7" fontId="4" fillId="4" borderId="10" xfId="0" applyNumberFormat="1" applyFont="1" applyFill="1" applyBorder="1" applyAlignment="1">
      <alignment horizontal="left"/>
    </xf>
    <xf numFmtId="0" fontId="9" fillId="4" borderId="69" xfId="0" applyFont="1" applyFill="1" applyBorder="1" applyAlignment="1">
      <alignment horizontal="center" vertical="top"/>
    </xf>
    <xf numFmtId="0" fontId="4" fillId="4" borderId="70" xfId="0" applyFont="1" applyFill="1" applyBorder="1" applyAlignment="1">
      <alignment vertical="top" wrapText="1"/>
    </xf>
    <xf numFmtId="0" fontId="9" fillId="4" borderId="71" xfId="0" applyFont="1" applyFill="1" applyBorder="1" applyAlignment="1">
      <alignment horizontal="center" vertical="top"/>
    </xf>
    <xf numFmtId="0" fontId="9" fillId="4" borderId="34" xfId="0" applyFont="1" applyFill="1" applyBorder="1" applyAlignment="1">
      <alignment horizontal="center" vertical="top"/>
    </xf>
    <xf numFmtId="0" fontId="9" fillId="4" borderId="72" xfId="0" applyFont="1" applyFill="1" applyBorder="1" applyAlignment="1">
      <alignment horizontal="center" vertical="top"/>
    </xf>
    <xf numFmtId="0" fontId="9" fillId="4" borderId="73" xfId="0" applyFont="1" applyFill="1" applyBorder="1" applyAlignment="1">
      <alignment vertical="top" wrapText="1"/>
    </xf>
    <xf numFmtId="164" fontId="4" fillId="4" borderId="74" xfId="0" applyNumberFormat="1" applyFont="1" applyFill="1" applyBorder="1" applyAlignment="1">
      <alignment horizontal="left" vertical="center" wrapText="1"/>
    </xf>
    <xf numFmtId="0" fontId="25" fillId="4" borderId="75" xfId="0" applyFont="1" applyFill="1" applyBorder="1"/>
    <xf numFmtId="0" fontId="9" fillId="4" borderId="57" xfId="0" applyFont="1" applyFill="1" applyBorder="1" applyAlignment="1">
      <alignment horizontal="center" vertical="top"/>
    </xf>
    <xf numFmtId="0" fontId="26" fillId="4" borderId="10" xfId="0" applyFont="1" applyFill="1" applyBorder="1" applyAlignment="1">
      <alignment horizontal="center" vertical="top"/>
    </xf>
    <xf numFmtId="164" fontId="4" fillId="4" borderId="38" xfId="0" applyNumberFormat="1" applyFont="1" applyFill="1" applyBorder="1" applyAlignment="1">
      <alignment horizontal="left" vertical="center" wrapText="1"/>
    </xf>
    <xf numFmtId="0" fontId="9" fillId="4" borderId="29" xfId="0" applyFont="1" applyFill="1" applyBorder="1" applyAlignment="1">
      <alignment horizontal="left"/>
    </xf>
    <xf numFmtId="0" fontId="9" fillId="4" borderId="38" xfId="0" applyFont="1" applyFill="1" applyBorder="1" applyAlignment="1">
      <alignment horizontal="center" vertical="center"/>
    </xf>
    <xf numFmtId="0" fontId="9" fillId="4" borderId="10" xfId="0" applyFont="1" applyFill="1" applyBorder="1" applyAlignment="1">
      <alignment horizontal="left" vertical="center" wrapText="1"/>
    </xf>
    <xf numFmtId="0" fontId="15" fillId="4" borderId="29" xfId="0" applyFont="1" applyFill="1" applyBorder="1" applyAlignment="1">
      <alignment horizontal="left" vertical="top"/>
    </xf>
    <xf numFmtId="0" fontId="9" fillId="4" borderId="10" xfId="0" applyFont="1" applyFill="1" applyBorder="1" applyAlignment="1">
      <alignment vertical="center" wrapText="1"/>
    </xf>
    <xf numFmtId="7" fontId="4" fillId="4" borderId="39" xfId="0" applyNumberFormat="1" applyFont="1" applyFill="1" applyBorder="1" applyAlignment="1">
      <alignment horizontal="left" vertical="center" wrapText="1"/>
    </xf>
    <xf numFmtId="0" fontId="9" fillId="4" borderId="76" xfId="0" applyFont="1" applyFill="1" applyBorder="1" applyAlignment="1">
      <alignment horizontal="center" vertical="top"/>
    </xf>
    <xf numFmtId="0" fontId="4" fillId="4" borderId="77" xfId="0" applyFont="1" applyFill="1" applyBorder="1" applyAlignment="1">
      <alignment vertical="top" wrapText="1"/>
    </xf>
    <xf numFmtId="7" fontId="4" fillId="4" borderId="32" xfId="0" applyNumberFormat="1" applyFont="1" applyFill="1" applyBorder="1" applyAlignment="1">
      <alignment horizontal="left" vertical="center" wrapText="1"/>
    </xf>
    <xf numFmtId="0" fontId="9" fillId="4" borderId="10" xfId="0" applyFont="1" applyFill="1" applyBorder="1" applyAlignment="1">
      <alignment horizontal="center" vertical="top"/>
    </xf>
    <xf numFmtId="0" fontId="9" fillId="4" borderId="83" xfId="0" applyFont="1" applyFill="1" applyBorder="1" applyAlignment="1">
      <alignment horizontal="center" vertical="top"/>
    </xf>
    <xf numFmtId="164" fontId="4" fillId="4" borderId="84" xfId="0" applyNumberFormat="1" applyFont="1" applyFill="1" applyBorder="1" applyAlignment="1">
      <alignment horizontal="left" vertical="center" wrapText="1"/>
    </xf>
    <xf numFmtId="7" fontId="4" fillId="4" borderId="88" xfId="0" applyNumberFormat="1" applyFont="1" applyFill="1" applyBorder="1" applyAlignment="1">
      <alignment horizontal="left" vertical="center" wrapText="1"/>
    </xf>
    <xf numFmtId="0" fontId="9" fillId="4" borderId="74" xfId="0" applyFont="1" applyFill="1" applyBorder="1" applyAlignment="1">
      <alignment horizontal="center" vertical="top"/>
    </xf>
    <xf numFmtId="7" fontId="4" fillId="4" borderId="28" xfId="0" applyNumberFormat="1" applyFont="1" applyFill="1" applyBorder="1" applyAlignment="1">
      <alignment horizontal="left" vertical="center" wrapText="1"/>
    </xf>
    <xf numFmtId="0" fontId="9" fillId="4" borderId="29" xfId="0" applyFont="1" applyFill="1" applyBorder="1" applyAlignment="1">
      <alignment horizontal="center" vertical="center"/>
    </xf>
    <xf numFmtId="0" fontId="9" fillId="4" borderId="75" xfId="0" applyFont="1" applyFill="1" applyBorder="1" applyAlignment="1">
      <alignment vertical="top"/>
    </xf>
    <xf numFmtId="0" fontId="9" fillId="4" borderId="83" xfId="0" applyFont="1" applyFill="1" applyBorder="1" applyAlignment="1">
      <alignment horizontal="center" vertical="top" wrapText="1"/>
    </xf>
    <xf numFmtId="0" fontId="9" fillId="4" borderId="92" xfId="0" applyFont="1" applyFill="1" applyBorder="1" applyAlignment="1">
      <alignment horizontal="left" vertical="top"/>
    </xf>
    <xf numFmtId="37" fontId="4" fillId="4" borderId="93" xfId="0" applyNumberFormat="1" applyFont="1" applyFill="1" applyBorder="1" applyAlignment="1">
      <alignment horizontal="left" vertical="center" wrapText="1"/>
    </xf>
    <xf numFmtId="164" fontId="4" fillId="4" borderId="4" xfId="0" applyNumberFormat="1" applyFont="1" applyFill="1" applyBorder="1" applyAlignment="1">
      <alignment horizontal="left" vertical="center" wrapText="1"/>
    </xf>
    <xf numFmtId="0" fontId="9" fillId="4" borderId="91" xfId="0" applyFont="1" applyFill="1" applyBorder="1" applyAlignment="1">
      <alignment horizontal="center" vertical="top"/>
    </xf>
    <xf numFmtId="0" fontId="9" fillId="4" borderId="95" xfId="0" applyFont="1" applyFill="1" applyBorder="1" applyAlignment="1">
      <alignment horizontal="center" vertical="top"/>
    </xf>
    <xf numFmtId="164" fontId="4" fillId="4" borderId="93" xfId="0" applyNumberFormat="1" applyFont="1" applyFill="1" applyBorder="1" applyAlignment="1">
      <alignment horizontal="left" vertical="center" wrapText="1"/>
    </xf>
    <xf numFmtId="0" fontId="9" fillId="4" borderId="99" xfId="0" applyFont="1" applyFill="1" applyBorder="1" applyAlignment="1">
      <alignment horizontal="center" vertical="top" wrapText="1"/>
    </xf>
    <xf numFmtId="0" fontId="9" fillId="4" borderId="100" xfId="0" applyFont="1" applyFill="1" applyBorder="1" applyAlignment="1">
      <alignment vertical="center" wrapText="1"/>
    </xf>
    <xf numFmtId="1" fontId="4" fillId="4" borderId="101" xfId="0" applyNumberFormat="1" applyFont="1" applyFill="1" applyBorder="1" applyAlignment="1">
      <alignment horizontal="left"/>
    </xf>
    <xf numFmtId="0" fontId="9" fillId="4" borderId="95" xfId="0" applyFont="1" applyFill="1" applyBorder="1" applyAlignment="1">
      <alignment horizontal="center" vertical="top" wrapText="1"/>
    </xf>
    <xf numFmtId="0" fontId="4" fillId="4" borderId="102" xfId="0" applyFont="1" applyFill="1" applyBorder="1" applyAlignment="1">
      <alignment vertical="top" wrapText="1"/>
    </xf>
    <xf numFmtId="1" fontId="4" fillId="4" borderId="93" xfId="0" applyNumberFormat="1" applyFont="1" applyFill="1" applyBorder="1" applyAlignment="1">
      <alignment horizontal="left"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right" wrapText="1"/>
    </xf>
    <xf numFmtId="49" fontId="4" fillId="4" borderId="4" xfId="0" applyNumberFormat="1" applyFont="1" applyFill="1" applyBorder="1" applyAlignment="1">
      <alignment horizontal="center" vertical="center" wrapText="1"/>
    </xf>
    <xf numFmtId="0" fontId="4" fillId="4" borderId="9" xfId="0" applyFont="1" applyFill="1" applyBorder="1" applyAlignment="1">
      <alignment horizontal="right" wrapText="1"/>
    </xf>
    <xf numFmtId="0" fontId="9" fillId="4" borderId="19" xfId="0" applyFont="1" applyFill="1" applyBorder="1" applyAlignment="1">
      <alignment horizontal="center" vertical="center"/>
    </xf>
    <xf numFmtId="0" fontId="11" fillId="4" borderId="10" xfId="0" applyFont="1" applyFill="1" applyBorder="1" applyAlignment="1">
      <alignment vertical="top" wrapText="1"/>
    </xf>
    <xf numFmtId="0" fontId="4" fillId="4" borderId="92" xfId="0" applyFont="1" applyFill="1" applyBorder="1" applyAlignment="1">
      <alignment vertical="top" wrapText="1"/>
    </xf>
    <xf numFmtId="0" fontId="9" fillId="4" borderId="9" xfId="0" applyFont="1" applyFill="1" applyBorder="1" applyAlignment="1">
      <alignment vertical="top" wrapText="1"/>
    </xf>
    <xf numFmtId="0" fontId="29" fillId="4" borderId="10" xfId="0" applyFont="1" applyFill="1" applyBorder="1"/>
    <xf numFmtId="0" fontId="9" fillId="4" borderId="9" xfId="0" applyFont="1" applyFill="1" applyBorder="1" applyAlignment="1">
      <alignment vertical="center" wrapText="1"/>
    </xf>
    <xf numFmtId="0" fontId="9" fillId="4" borderId="67" xfId="0" applyFont="1" applyFill="1" applyBorder="1" applyAlignment="1">
      <alignment vertical="top" wrapText="1"/>
    </xf>
    <xf numFmtId="7" fontId="4" fillId="4" borderId="68" xfId="0" applyNumberFormat="1" applyFont="1" applyFill="1" applyBorder="1" applyAlignment="1">
      <alignment horizontal="left" vertical="center" wrapText="1"/>
    </xf>
    <xf numFmtId="7" fontId="4" fillId="4" borderId="93" xfId="0" applyNumberFormat="1" applyFont="1" applyFill="1" applyBorder="1" applyAlignment="1">
      <alignment horizontal="left" vertical="center" wrapText="1"/>
    </xf>
    <xf numFmtId="0" fontId="9" fillId="4" borderId="71" xfId="0" applyFont="1" applyFill="1" applyBorder="1" applyAlignment="1">
      <alignment horizontal="center" vertical="top" wrapText="1"/>
    </xf>
    <xf numFmtId="0" fontId="9" fillId="4" borderId="9" xfId="0" applyFont="1" applyFill="1" applyBorder="1" applyAlignment="1">
      <alignment horizontal="left" vertical="top"/>
    </xf>
    <xf numFmtId="37" fontId="4" fillId="4" borderId="4" xfId="0" applyNumberFormat="1" applyFont="1" applyFill="1" applyBorder="1" applyAlignment="1">
      <alignment horizontal="left" vertical="center" wrapText="1"/>
    </xf>
    <xf numFmtId="5" fontId="4" fillId="4" borderId="29" xfId="0" applyNumberFormat="1" applyFont="1" applyFill="1" applyBorder="1" applyAlignment="1">
      <alignment horizontal="left" vertical="center" wrapText="1"/>
    </xf>
    <xf numFmtId="5" fontId="4" fillId="4" borderId="4" xfId="0" applyNumberFormat="1" applyFont="1" applyFill="1" applyBorder="1" applyAlignment="1">
      <alignment horizontal="left" vertical="center" wrapText="1"/>
    </xf>
    <xf numFmtId="5" fontId="4" fillId="4" borderId="94" xfId="0" applyNumberFormat="1" applyFont="1" applyFill="1" applyBorder="1" applyAlignment="1">
      <alignment horizontal="left" vertical="center" wrapText="1"/>
    </xf>
    <xf numFmtId="0" fontId="4" fillId="0" borderId="105" xfId="0" applyFont="1" applyBorder="1" applyAlignment="1">
      <alignment vertical="top" wrapText="1"/>
    </xf>
    <xf numFmtId="5" fontId="4" fillId="4" borderId="93" xfId="0" applyNumberFormat="1" applyFont="1" applyFill="1" applyBorder="1" applyAlignment="1">
      <alignment horizontal="left" vertical="center" wrapText="1"/>
    </xf>
    <xf numFmtId="0" fontId="9" fillId="4" borderId="65" xfId="0" applyFont="1" applyFill="1" applyBorder="1" applyAlignment="1">
      <alignment horizontal="center" vertical="top" wrapText="1"/>
    </xf>
    <xf numFmtId="0" fontId="9" fillId="4" borderId="106" xfId="0" applyFont="1" applyFill="1" applyBorder="1" applyAlignment="1">
      <alignment vertical="center" wrapText="1"/>
    </xf>
    <xf numFmtId="1" fontId="4" fillId="4" borderId="107" xfId="0" applyNumberFormat="1" applyFont="1" applyFill="1" applyBorder="1" applyAlignment="1">
      <alignment horizontal="left"/>
    </xf>
    <xf numFmtId="166" fontId="4" fillId="4" borderId="93" xfId="0" applyNumberFormat="1" applyFont="1" applyFill="1" applyBorder="1" applyAlignment="1">
      <alignment horizontal="left" wrapText="1"/>
    </xf>
    <xf numFmtId="0" fontId="4" fillId="2" borderId="4" xfId="0" applyFont="1" applyFill="1" applyBorder="1" applyAlignment="1">
      <alignment horizontal="right" vertical="center" wrapText="1"/>
    </xf>
    <xf numFmtId="0" fontId="9" fillId="2" borderId="10" xfId="0" applyFont="1" applyFill="1" applyBorder="1" applyAlignment="1">
      <alignment vertical="top" wrapText="1"/>
    </xf>
    <xf numFmtId="0" fontId="9" fillId="0" borderId="13" xfId="0" applyFont="1" applyBorder="1" applyAlignment="1">
      <alignment horizontal="center" vertical="center"/>
    </xf>
    <xf numFmtId="0" fontId="9" fillId="2" borderId="29" xfId="0" applyFont="1" applyFill="1" applyBorder="1" applyAlignment="1">
      <alignment vertical="top" wrapText="1"/>
    </xf>
    <xf numFmtId="0" fontId="9" fillId="0" borderId="33" xfId="0" applyFont="1" applyBorder="1" applyAlignment="1">
      <alignment horizontal="center" vertical="center"/>
    </xf>
    <xf numFmtId="0" fontId="9" fillId="0" borderId="104" xfId="0" applyFont="1" applyBorder="1" applyAlignment="1">
      <alignment vertical="center" wrapText="1"/>
    </xf>
    <xf numFmtId="0" fontId="9" fillId="0" borderId="103" xfId="0" applyFont="1" applyBorder="1" applyAlignment="1">
      <alignment vertical="top" wrapText="1"/>
    </xf>
    <xf numFmtId="0" fontId="9" fillId="0" borderId="0" xfId="0" applyFont="1" applyAlignment="1">
      <alignment horizontal="center" vertical="center"/>
    </xf>
    <xf numFmtId="44" fontId="4" fillId="0" borderId="0" xfId="0" applyNumberFormat="1" applyFont="1" applyAlignment="1">
      <alignment vertical="center" wrapText="1"/>
    </xf>
    <xf numFmtId="0" fontId="9" fillId="0" borderId="30" xfId="0" applyFont="1" applyBorder="1" applyAlignment="1">
      <alignment horizontal="center" vertical="center"/>
    </xf>
    <xf numFmtId="0" fontId="9" fillId="0" borderId="31" xfId="0" applyFont="1" applyBorder="1" applyAlignment="1">
      <alignment vertical="center" wrapText="1"/>
    </xf>
    <xf numFmtId="0" fontId="30" fillId="0" borderId="104" xfId="0" applyFont="1" applyBorder="1" applyAlignment="1">
      <alignment vertical="center" wrapText="1"/>
    </xf>
    <xf numFmtId="0" fontId="9" fillId="0" borderId="24" xfId="0" applyFont="1" applyBorder="1" applyAlignment="1">
      <alignment vertical="center" wrapText="1"/>
    </xf>
    <xf numFmtId="0" fontId="31" fillId="0" borderId="108" xfId="0" applyFont="1" applyBorder="1"/>
    <xf numFmtId="0" fontId="32" fillId="0" borderId="108" xfId="0" applyFont="1" applyBorder="1" applyAlignment="1">
      <alignment wrapText="1"/>
    </xf>
    <xf numFmtId="0" fontId="32" fillId="0" borderId="108" xfId="0" applyFont="1" applyBorder="1"/>
    <xf numFmtId="0" fontId="31" fillId="0" borderId="108" xfId="0" applyFont="1" applyBorder="1" applyAlignment="1">
      <alignment wrapText="1"/>
    </xf>
    <xf numFmtId="0" fontId="30" fillId="0" borderId="0" xfId="0" applyFont="1"/>
    <xf numFmtId="0" fontId="30" fillId="0" borderId="0" xfId="0" applyFont="1" applyAlignment="1">
      <alignment horizontal="center" vertical="center"/>
    </xf>
    <xf numFmtId="49" fontId="30" fillId="0" borderId="0" xfId="0" applyNumberFormat="1" applyFont="1" applyAlignment="1">
      <alignment vertical="center" shrinkToFit="1"/>
    </xf>
    <xf numFmtId="164" fontId="30" fillId="0" borderId="0" xfId="0" applyNumberFormat="1" applyFont="1"/>
    <xf numFmtId="164" fontId="30" fillId="0" borderId="0" xfId="0" applyNumberFormat="1" applyFont="1" applyAlignment="1">
      <alignment vertical="center"/>
    </xf>
    <xf numFmtId="0" fontId="33" fillId="0" borderId="0" xfId="0" applyFont="1"/>
    <xf numFmtId="164" fontId="33" fillId="0" borderId="0" xfId="0" applyNumberFormat="1" applyFont="1"/>
    <xf numFmtId="0" fontId="34" fillId="0" borderId="0" xfId="0" applyFont="1" applyAlignment="1">
      <alignment vertical="center"/>
    </xf>
    <xf numFmtId="7" fontId="5" fillId="3" borderId="9" xfId="0" applyNumberFormat="1" applyFont="1" applyFill="1" applyBorder="1" applyAlignment="1" applyProtection="1">
      <alignment horizontal="left" vertical="center" wrapText="1"/>
      <protection locked="0"/>
    </xf>
    <xf numFmtId="7" fontId="8" fillId="3" borderId="9" xfId="0" applyNumberFormat="1" applyFont="1" applyFill="1" applyBorder="1" applyAlignment="1" applyProtection="1">
      <alignment horizontal="left" vertical="center" wrapText="1"/>
      <protection locked="0"/>
    </xf>
    <xf numFmtId="7" fontId="5" fillId="3" borderId="4" xfId="0" applyNumberFormat="1" applyFont="1" applyFill="1" applyBorder="1" applyAlignment="1" applyProtection="1">
      <alignment horizontal="left" vertical="center" wrapText="1"/>
      <protection locked="0"/>
    </xf>
    <xf numFmtId="164" fontId="5" fillId="3" borderId="28" xfId="0" applyNumberFormat="1" applyFont="1" applyFill="1" applyBorder="1" applyAlignment="1" applyProtection="1">
      <alignment horizontal="left" vertical="center" wrapText="1"/>
      <protection locked="0"/>
    </xf>
    <xf numFmtId="164" fontId="5" fillId="3" borderId="38" xfId="0" applyNumberFormat="1" applyFont="1" applyFill="1" applyBorder="1" applyAlignment="1" applyProtection="1">
      <alignment horizontal="left" vertical="center" wrapText="1"/>
      <protection locked="0"/>
    </xf>
    <xf numFmtId="164" fontId="8" fillId="3" borderId="37" xfId="0" applyNumberFormat="1" applyFont="1" applyFill="1" applyBorder="1" applyAlignment="1" applyProtection="1">
      <alignment horizontal="left" vertical="center" wrapText="1"/>
      <protection locked="0"/>
    </xf>
    <xf numFmtId="7" fontId="8" fillId="3" borderId="28" xfId="0" applyNumberFormat="1" applyFont="1" applyFill="1" applyBorder="1" applyAlignment="1" applyProtection="1">
      <alignment horizontal="left" vertical="center" wrapText="1"/>
      <protection locked="0"/>
    </xf>
    <xf numFmtId="7" fontId="8" fillId="3" borderId="7" xfId="0" applyNumberFormat="1" applyFont="1" applyFill="1" applyBorder="1" applyAlignment="1" applyProtection="1">
      <alignment horizontal="left" vertical="center" wrapText="1"/>
      <protection locked="0"/>
    </xf>
    <xf numFmtId="0" fontId="8" fillId="3" borderId="8" xfId="0" applyFont="1" applyFill="1" applyBorder="1" applyAlignment="1" applyProtection="1">
      <alignment horizontal="center" vertical="center" wrapText="1"/>
      <protection locked="0"/>
    </xf>
    <xf numFmtId="7" fontId="5" fillId="3" borderId="39" xfId="0" applyNumberFormat="1" applyFont="1" applyFill="1" applyBorder="1" applyAlignment="1" applyProtection="1">
      <alignment horizontal="left" vertical="center" wrapText="1"/>
      <protection locked="0"/>
    </xf>
    <xf numFmtId="37" fontId="8" fillId="3" borderId="47" xfId="0" applyNumberFormat="1" applyFont="1" applyFill="1" applyBorder="1" applyAlignment="1" applyProtection="1">
      <alignment horizontal="left" vertical="center" wrapText="1"/>
      <protection locked="0"/>
    </xf>
    <xf numFmtId="1" fontId="5" fillId="3" borderId="47" xfId="0" applyNumberFormat="1" applyFont="1" applyFill="1" applyBorder="1" applyAlignment="1" applyProtection="1">
      <alignment horizontal="left"/>
      <protection locked="0"/>
    </xf>
    <xf numFmtId="1" fontId="8" fillId="3" borderId="28" xfId="0" applyNumberFormat="1" applyFont="1" applyFill="1" applyBorder="1" applyAlignment="1" applyProtection="1">
      <alignment horizontal="left" vertical="center" wrapText="1"/>
      <protection locked="0"/>
    </xf>
    <xf numFmtId="1" fontId="5" fillId="3" borderId="28"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9" fillId="0" borderId="51" xfId="0" applyFont="1" applyBorder="1" applyAlignment="1">
      <alignment horizontal="center" vertical="top" wrapText="1"/>
    </xf>
    <xf numFmtId="0" fontId="4" fillId="0" borderId="52" xfId="0" applyFont="1" applyBorder="1" applyAlignment="1">
      <alignment vertical="top" wrapText="1"/>
    </xf>
    <xf numFmtId="7" fontId="4" fillId="0" borderId="53" xfId="0" applyNumberFormat="1" applyFont="1" applyBorder="1" applyAlignment="1">
      <alignment horizontal="left" vertical="center" wrapText="1"/>
    </xf>
    <xf numFmtId="164" fontId="4" fillId="6" borderId="1" xfId="0" applyNumberFormat="1" applyFont="1" applyFill="1" applyBorder="1" applyAlignment="1">
      <alignment horizontal="left" vertical="center" wrapText="1"/>
    </xf>
    <xf numFmtId="0" fontId="9" fillId="0" borderId="0" xfId="0" applyFont="1" applyAlignment="1">
      <alignment vertical="top"/>
    </xf>
    <xf numFmtId="0" fontId="24" fillId="0" borderId="0" xfId="0" applyFont="1"/>
    <xf numFmtId="0" fontId="9" fillId="0" borderId="5" xfId="0" applyFont="1" applyBorder="1" applyAlignment="1">
      <alignment horizontal="center" vertical="top" wrapText="1"/>
    </xf>
    <xf numFmtId="0" fontId="9" fillId="0" borderId="6" xfId="0" applyFont="1" applyBorder="1" applyAlignment="1">
      <alignment vertical="center" wrapText="1"/>
    </xf>
    <xf numFmtId="0" fontId="9" fillId="0" borderId="15" xfId="0" applyFont="1" applyBorder="1" applyAlignment="1">
      <alignment horizontal="center" vertical="top"/>
    </xf>
    <xf numFmtId="7" fontId="4" fillId="0" borderId="48" xfId="0" applyNumberFormat="1" applyFont="1" applyBorder="1" applyAlignment="1">
      <alignment horizontal="left" vertical="center" wrapText="1"/>
    </xf>
    <xf numFmtId="7" fontId="4" fillId="0" borderId="49" xfId="0" applyNumberFormat="1" applyFont="1" applyBorder="1" applyAlignment="1">
      <alignment horizontal="left" vertical="center" wrapText="1"/>
    </xf>
    <xf numFmtId="0" fontId="4" fillId="0" borderId="50" xfId="0" applyFont="1" applyBorder="1" applyAlignment="1">
      <alignment horizontal="left" vertical="center" wrapText="1"/>
    </xf>
    <xf numFmtId="0" fontId="9" fillId="0" borderId="15" xfId="0" applyFont="1" applyBorder="1" applyAlignment="1">
      <alignment vertical="top"/>
    </xf>
    <xf numFmtId="0" fontId="9" fillId="0" borderId="30" xfId="0" applyFont="1" applyBorder="1" applyAlignment="1">
      <alignment horizontal="center" vertical="top"/>
    </xf>
    <xf numFmtId="7" fontId="22" fillId="0" borderId="32" xfId="0" applyNumberFormat="1" applyFont="1" applyBorder="1" applyAlignment="1">
      <alignment horizontal="left" vertical="center" wrapText="1"/>
    </xf>
    <xf numFmtId="164" fontId="22" fillId="5" borderId="1" xfId="0" applyNumberFormat="1" applyFont="1" applyFill="1" applyBorder="1" applyAlignment="1">
      <alignment horizontal="left" vertical="center"/>
    </xf>
    <xf numFmtId="0" fontId="9" fillId="0" borderId="43" xfId="0" applyFont="1" applyBorder="1" applyAlignment="1">
      <alignment horizontal="left" vertical="top"/>
    </xf>
    <xf numFmtId="0" fontId="9" fillId="0" borderId="5" xfId="0" applyFont="1" applyBorder="1" applyAlignment="1">
      <alignment horizontal="center" vertical="top"/>
    </xf>
    <xf numFmtId="0" fontId="9" fillId="0" borderId="43" xfId="0" applyFont="1" applyBorder="1" applyAlignment="1">
      <alignment vertical="top" wrapText="1"/>
    </xf>
    <xf numFmtId="7" fontId="39" fillId="0" borderId="37" xfId="0" applyNumberFormat="1" applyFont="1" applyBorder="1" applyAlignment="1">
      <alignment horizontal="left" vertical="center" wrapText="1"/>
    </xf>
    <xf numFmtId="7" fontId="4" fillId="0" borderId="23" xfId="0" applyNumberFormat="1" applyFont="1" applyBorder="1" applyAlignment="1">
      <alignment horizontal="left" vertical="center" wrapText="1"/>
    </xf>
    <xf numFmtId="0" fontId="9" fillId="2" borderId="29" xfId="0" applyFont="1" applyFill="1" applyBorder="1" applyAlignment="1">
      <alignment horizontal="left"/>
    </xf>
    <xf numFmtId="0" fontId="9" fillId="2" borderId="10" xfId="0" applyFont="1" applyFill="1" applyBorder="1"/>
    <xf numFmtId="7" fontId="4" fillId="0" borderId="44" xfId="0" applyNumberFormat="1" applyFont="1" applyBorder="1" applyAlignment="1">
      <alignment horizontal="left" vertical="center" wrapText="1"/>
    </xf>
    <xf numFmtId="0" fontId="4" fillId="0" borderId="31" xfId="0" applyFont="1" applyBorder="1" applyAlignment="1">
      <alignment vertical="top" wrapText="1"/>
    </xf>
    <xf numFmtId="7" fontId="4" fillId="0" borderId="45" xfId="0" applyNumberFormat="1" applyFont="1" applyBorder="1" applyAlignment="1">
      <alignment horizontal="left" vertical="center" wrapText="1"/>
    </xf>
    <xf numFmtId="0" fontId="9" fillId="0" borderId="0" xfId="0" applyFont="1"/>
    <xf numFmtId="0" fontId="9" fillId="0" borderId="13" xfId="0" applyFont="1" applyBorder="1" applyAlignment="1">
      <alignment horizontal="center" vertical="top"/>
    </xf>
    <xf numFmtId="0" fontId="9" fillId="0" borderId="24" xfId="0" applyFont="1" applyBorder="1" applyAlignment="1">
      <alignment horizontal="center" vertical="top"/>
    </xf>
    <xf numFmtId="0" fontId="9" fillId="2" borderId="29" xfId="0" applyFont="1" applyFill="1" applyBorder="1" applyAlignment="1">
      <alignment vertical="top"/>
    </xf>
    <xf numFmtId="0" fontId="9" fillId="0" borderId="0" xfId="0" applyFont="1" applyAlignment="1">
      <alignment horizontal="left" vertical="center" wrapText="1"/>
    </xf>
    <xf numFmtId="164" fontId="18" fillId="4" borderId="38" xfId="0" applyNumberFormat="1" applyFont="1" applyFill="1" applyBorder="1" applyAlignment="1">
      <alignment horizontal="left" vertical="center" wrapText="1"/>
    </xf>
    <xf numFmtId="0" fontId="19" fillId="2" borderId="29" xfId="0" applyFont="1" applyFill="1" applyBorder="1" applyAlignment="1">
      <alignment horizontal="left" vertical="top"/>
    </xf>
    <xf numFmtId="0" fontId="11" fillId="0" borderId="0" xfId="0" applyFont="1"/>
    <xf numFmtId="0" fontId="9" fillId="2" borderId="25" xfId="0" applyFont="1" applyFill="1" applyBorder="1" applyAlignment="1">
      <alignment horizontal="center" vertical="top"/>
    </xf>
    <xf numFmtId="0" fontId="9" fillId="2" borderId="10" xfId="0" applyFont="1" applyFill="1" applyBorder="1" applyAlignment="1">
      <alignment vertical="top"/>
    </xf>
    <xf numFmtId="0" fontId="17" fillId="2" borderId="10" xfId="0" applyFont="1" applyFill="1" applyBorder="1" applyAlignment="1">
      <alignment horizontal="center" vertical="top"/>
    </xf>
    <xf numFmtId="0" fontId="16" fillId="2" borderId="10" xfId="0" applyFont="1" applyFill="1" applyBorder="1"/>
    <xf numFmtId="0" fontId="9" fillId="0" borderId="6" xfId="0" applyFont="1" applyBorder="1" applyAlignment="1">
      <alignment vertical="top" wrapText="1"/>
    </xf>
    <xf numFmtId="0" fontId="9" fillId="2" borderId="34" xfId="0" applyFont="1" applyFill="1" applyBorder="1" applyAlignment="1">
      <alignment horizontal="center" vertical="top"/>
    </xf>
    <xf numFmtId="0" fontId="13" fillId="2" borderId="10" xfId="0" applyFont="1" applyFill="1" applyBorder="1" applyAlignment="1">
      <alignment horizontal="center" vertical="top"/>
    </xf>
    <xf numFmtId="164" fontId="4" fillId="0" borderId="32" xfId="0" applyNumberFormat="1" applyFont="1" applyBorder="1" applyAlignment="1">
      <alignment horizontal="left" vertical="center" wrapText="1"/>
    </xf>
    <xf numFmtId="0" fontId="9" fillId="2" borderId="10" xfId="0" applyFont="1" applyFill="1" applyBorder="1" applyAlignment="1">
      <alignment vertical="center"/>
    </xf>
    <xf numFmtId="7" fontId="4" fillId="0" borderId="0" xfId="0" applyNumberFormat="1" applyFont="1" applyAlignment="1">
      <alignment horizontal="left" vertical="center"/>
    </xf>
    <xf numFmtId="7" fontId="4" fillId="0" borderId="0" xfId="0" applyNumberFormat="1" applyFont="1" applyAlignment="1">
      <alignment horizontal="left"/>
    </xf>
    <xf numFmtId="164" fontId="4" fillId="0" borderId="23" xfId="0" applyNumberFormat="1" applyFont="1" applyBorder="1" applyAlignment="1">
      <alignment horizontal="left" vertical="center" wrapText="1"/>
    </xf>
    <xf numFmtId="0" fontId="15" fillId="0" borderId="15" xfId="0" applyFont="1" applyBorder="1" applyAlignment="1">
      <alignment vertical="center"/>
    </xf>
    <xf numFmtId="0" fontId="9" fillId="0" borderId="17" xfId="0" applyFont="1" applyBorder="1" applyAlignment="1">
      <alignment horizontal="center" vertical="top"/>
    </xf>
    <xf numFmtId="0" fontId="9" fillId="0" borderId="24" xfId="0" applyFont="1" applyBorder="1" applyAlignment="1">
      <alignment vertical="top" wrapText="1"/>
    </xf>
    <xf numFmtId="0" fontId="13" fillId="2" borderId="10" xfId="0" applyFont="1" applyFill="1" applyBorder="1" applyAlignment="1">
      <alignment horizontal="center"/>
    </xf>
    <xf numFmtId="0" fontId="14" fillId="0" borderId="0" xfId="0" applyFont="1" applyAlignment="1">
      <alignment vertical="center"/>
    </xf>
    <xf numFmtId="0" fontId="9" fillId="0" borderId="22" xfId="0" applyFont="1" applyBorder="1" applyAlignment="1">
      <alignment vertical="top" wrapText="1"/>
    </xf>
    <xf numFmtId="0" fontId="9" fillId="0" borderId="0" xfId="0" applyFont="1" applyAlignment="1">
      <alignment vertical="center"/>
    </xf>
    <xf numFmtId="0" fontId="9" fillId="2" borderId="10" xfId="0" applyFont="1" applyFill="1" applyBorder="1" applyAlignment="1">
      <alignment horizontal="center" vertical="center"/>
    </xf>
    <xf numFmtId="0" fontId="11" fillId="2" borderId="10" xfId="0" applyFont="1" applyFill="1" applyBorder="1" applyAlignment="1">
      <alignment vertical="top" wrapText="1"/>
    </xf>
    <xf numFmtId="0" fontId="4" fillId="2" borderId="9" xfId="0" applyFont="1" applyFill="1" applyBorder="1" applyAlignment="1">
      <alignment horizontal="righ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right" wrapText="1"/>
    </xf>
    <xf numFmtId="0" fontId="3" fillId="0" borderId="0" xfId="0" applyFont="1" applyAlignment="1">
      <alignment horizontal="left"/>
    </xf>
    <xf numFmtId="0" fontId="0" fillId="0" borderId="0" xfId="0"/>
    <xf numFmtId="0" fontId="6" fillId="2" borderId="5" xfId="0" applyFont="1" applyFill="1" applyBorder="1" applyAlignment="1">
      <alignment horizontal="center" wrapText="1"/>
    </xf>
    <xf numFmtId="0" fontId="7" fillId="0" borderId="6" xfId="0" applyFont="1" applyBorder="1"/>
    <xf numFmtId="0" fontId="10" fillId="2" borderId="11" xfId="0" applyFont="1" applyFill="1" applyBorder="1" applyAlignment="1">
      <alignment horizontal="center" wrapText="1"/>
    </xf>
    <xf numFmtId="0" fontId="7" fillId="0" borderId="12" xfId="0" applyFont="1" applyBorder="1"/>
    <xf numFmtId="0" fontId="12" fillId="2" borderId="20" xfId="0" applyFont="1" applyFill="1" applyBorder="1" applyAlignment="1">
      <alignment horizontal="center" wrapText="1"/>
    </xf>
    <xf numFmtId="0" fontId="7" fillId="0" borderId="21" xfId="0" applyFont="1" applyBorder="1"/>
    <xf numFmtId="0" fontId="12" fillId="2" borderId="26" xfId="0" applyFont="1" applyFill="1" applyBorder="1" applyAlignment="1">
      <alignment horizontal="center" wrapText="1"/>
    </xf>
    <xf numFmtId="0" fontId="7" fillId="0" borderId="27" xfId="0" applyFont="1" applyBorder="1"/>
    <xf numFmtId="0" fontId="12" fillId="2" borderId="11" xfId="0" applyFont="1" applyFill="1" applyBorder="1" applyAlignment="1">
      <alignment horizontal="center" wrapText="1"/>
    </xf>
    <xf numFmtId="0" fontId="12" fillId="2" borderId="35" xfId="0" applyFont="1" applyFill="1" applyBorder="1" applyAlignment="1">
      <alignment horizontal="center" wrapText="1"/>
    </xf>
    <xf numFmtId="0" fontId="7" fillId="0" borderId="36" xfId="0" applyFont="1" applyBorder="1"/>
    <xf numFmtId="0" fontId="21" fillId="2" borderId="20" xfId="0" applyFont="1" applyFill="1" applyBorder="1" applyAlignment="1">
      <alignment horizontal="left" vertical="top"/>
    </xf>
    <xf numFmtId="0" fontId="7" fillId="0" borderId="41" xfId="0" applyFont="1" applyBorder="1"/>
    <xf numFmtId="7" fontId="4" fillId="0" borderId="15" xfId="0" applyNumberFormat="1" applyFont="1" applyBorder="1" applyAlignment="1">
      <alignment horizontal="center" vertical="center"/>
    </xf>
    <xf numFmtId="0" fontId="12" fillId="0" borderId="46" xfId="0" applyFont="1" applyBorder="1" applyAlignment="1">
      <alignment horizontal="center" wrapText="1"/>
    </xf>
    <xf numFmtId="0" fontId="7" fillId="0" borderId="46" xfId="0" applyFont="1" applyBorder="1"/>
    <xf numFmtId="0" fontId="23" fillId="0" borderId="42" xfId="0" applyFont="1" applyBorder="1" applyAlignment="1">
      <alignment horizontal="center" vertical="center" wrapText="1"/>
    </xf>
    <xf numFmtId="0" fontId="7" fillId="0" borderId="42" xfId="0" applyFont="1" applyBorder="1"/>
    <xf numFmtId="0" fontId="20" fillId="2" borderId="20" xfId="0" applyFont="1" applyFill="1" applyBorder="1" applyAlignment="1">
      <alignment horizontal="center" vertical="top"/>
    </xf>
    <xf numFmtId="0" fontId="12" fillId="0" borderId="24" xfId="0" applyFont="1" applyBorder="1" applyAlignment="1">
      <alignment horizontal="center" wrapText="1"/>
    </xf>
    <xf numFmtId="0" fontId="7" fillId="0" borderId="24" xfId="0" applyFont="1" applyBorder="1"/>
    <xf numFmtId="0" fontId="12" fillId="2" borderId="20" xfId="0" applyFont="1" applyFill="1" applyBorder="1" applyAlignment="1">
      <alignment horizontal="center"/>
    </xf>
    <xf numFmtId="0" fontId="3" fillId="4" borderId="54" xfId="0" applyFont="1" applyFill="1" applyBorder="1" applyAlignment="1">
      <alignment horizontal="left"/>
    </xf>
    <xf numFmtId="0" fontId="7" fillId="0" borderId="55" xfId="0" applyFont="1" applyBorder="1"/>
    <xf numFmtId="0" fontId="7" fillId="0" borderId="56" xfId="0" applyFont="1" applyBorder="1"/>
    <xf numFmtId="0" fontId="18" fillId="4" borderId="54" xfId="0" applyFont="1" applyFill="1" applyBorder="1" applyAlignment="1">
      <alignment horizontal="center" wrapText="1"/>
    </xf>
    <xf numFmtId="0" fontId="7" fillId="0" borderId="59" xfId="0" applyFont="1" applyBorder="1"/>
    <xf numFmtId="0" fontId="4" fillId="4" borderId="62" xfId="0" applyFont="1" applyFill="1" applyBorder="1" applyAlignment="1">
      <alignment horizontal="center" wrapText="1"/>
    </xf>
    <xf numFmtId="0" fontId="7" fillId="0" borderId="63" xfId="0" applyFont="1" applyBorder="1"/>
    <xf numFmtId="0" fontId="4" fillId="4" borderId="20" xfId="0" applyFont="1" applyFill="1" applyBorder="1" applyAlignment="1">
      <alignment horizontal="center" wrapText="1"/>
    </xf>
    <xf numFmtId="0" fontId="4" fillId="4" borderId="26" xfId="0" applyFont="1" applyFill="1" applyBorder="1" applyAlignment="1">
      <alignment horizontal="center" wrapText="1"/>
    </xf>
    <xf numFmtId="0" fontId="4" fillId="4" borderId="11" xfId="0" applyFont="1" applyFill="1" applyBorder="1" applyAlignment="1">
      <alignment horizontal="center" wrapText="1"/>
    </xf>
    <xf numFmtId="0" fontId="4" fillId="4" borderId="35" xfId="0" applyFont="1" applyFill="1" applyBorder="1" applyAlignment="1">
      <alignment horizontal="center" wrapText="1"/>
    </xf>
    <xf numFmtId="0" fontId="28" fillId="4" borderId="89" xfId="0" applyFont="1" applyFill="1" applyBorder="1" applyAlignment="1">
      <alignment horizontal="left" vertical="top"/>
    </xf>
    <xf numFmtId="7" fontId="4" fillId="4" borderId="90" xfId="0" applyNumberFormat="1" applyFont="1" applyFill="1" applyBorder="1" applyAlignment="1">
      <alignment horizontal="center" vertical="center"/>
    </xf>
    <xf numFmtId="0" fontId="4" fillId="4" borderId="96" xfId="0" applyFont="1" applyFill="1" applyBorder="1" applyAlignment="1">
      <alignment horizontal="center" vertical="center" wrapText="1"/>
    </xf>
    <xf numFmtId="0" fontId="7" fillId="0" borderId="97" xfId="0" applyFont="1" applyBorder="1"/>
    <xf numFmtId="0" fontId="7" fillId="0" borderId="98" xfId="0" applyFont="1" applyBorder="1"/>
    <xf numFmtId="0" fontId="27" fillId="4" borderId="20" xfId="0" applyFont="1" applyFill="1" applyBorder="1" applyAlignment="1">
      <alignment horizontal="center" vertical="top"/>
    </xf>
    <xf numFmtId="0" fontId="4" fillId="4" borderId="78" xfId="0" applyFont="1" applyFill="1" applyBorder="1" applyAlignment="1">
      <alignment horizontal="center" wrapText="1"/>
    </xf>
    <xf numFmtId="0" fontId="7" fillId="0" borderId="79" xfId="0" applyFont="1" applyBorder="1"/>
    <xf numFmtId="0" fontId="9" fillId="4" borderId="80" xfId="0" applyFont="1" applyFill="1" applyBorder="1" applyAlignment="1">
      <alignment horizontal="left" wrapText="1"/>
    </xf>
    <xf numFmtId="0" fontId="7" fillId="0" borderId="81" xfId="0" applyFont="1" applyBorder="1"/>
    <xf numFmtId="0" fontId="7" fillId="0" borderId="82" xfId="0" applyFont="1" applyBorder="1"/>
    <xf numFmtId="0" fontId="7" fillId="0" borderId="85" xfId="0" applyFont="1" applyBorder="1"/>
    <xf numFmtId="0" fontId="7" fillId="0" borderId="86" xfId="0" applyFont="1" applyBorder="1"/>
    <xf numFmtId="0" fontId="7" fillId="0" borderId="87" xfId="0" applyFont="1" applyBorder="1"/>
    <xf numFmtId="0" fontId="4" fillId="4" borderId="20" xfId="0" applyFont="1" applyFill="1" applyBorder="1" applyAlignment="1">
      <alignment horizontal="center"/>
    </xf>
    <xf numFmtId="0" fontId="3" fillId="4" borderId="33" xfId="0" applyFont="1" applyFill="1" applyBorder="1" applyAlignment="1">
      <alignment horizontal="left"/>
    </xf>
    <xf numFmtId="0" fontId="7" fillId="0" borderId="103" xfId="0" applyFont="1" applyBorder="1"/>
    <xf numFmtId="0" fontId="7" fillId="0" borderId="104" xfId="0" applyFont="1" applyBorder="1"/>
    <xf numFmtId="0" fontId="18" fillId="4" borderId="33" xfId="0" applyFont="1" applyFill="1" applyBorder="1" applyAlignment="1">
      <alignment horizontal="center" wrapText="1"/>
    </xf>
    <xf numFmtId="0" fontId="28" fillId="4" borderId="20" xfId="0" applyFont="1" applyFill="1" applyBorder="1" applyAlignment="1">
      <alignment horizontal="left" vertical="top"/>
    </xf>
    <xf numFmtId="0" fontId="4" fillId="4" borderId="20" xfId="0" applyFont="1" applyFill="1" applyBorder="1" applyAlignment="1">
      <alignment horizontal="center" vertical="center" wrapText="1"/>
    </xf>
    <xf numFmtId="0" fontId="4" fillId="4" borderId="96" xfId="0" applyFont="1" applyFill="1" applyBorder="1" applyAlignment="1">
      <alignment horizontal="center" wrapText="1"/>
    </xf>
    <xf numFmtId="0" fontId="4" fillId="0" borderId="3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790575</xdr:colOff>
      <xdr:row>40</xdr:row>
      <xdr:rowOff>0</xdr:rowOff>
    </xdr:from>
    <xdr:ext cx="20955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4400550" y="9906000"/>
          <a:ext cx="209550" cy="38100"/>
          <a:chOff x="5241225" y="3780000"/>
          <a:chExt cx="20955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a:off x="5241225" y="3780000"/>
            <a:ext cx="209550" cy="0"/>
          </a:xfrm>
          <a:prstGeom prst="straightConnector1">
            <a:avLst/>
          </a:prstGeom>
          <a:noFill/>
          <a:ln w="9525" cap="flat" cmpd="sng">
            <a:solidFill>
              <a:srgbClr val="000000"/>
            </a:solidFill>
            <a:prstDash val="solid"/>
            <a:miter lim="800000"/>
            <a:headEnd type="none" w="sm" len="sm"/>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1076325</xdr:colOff>
      <xdr:row>27</xdr:row>
      <xdr:rowOff>85725</xdr:rowOff>
    </xdr:from>
    <xdr:ext cx="1781175" cy="4857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28</xdr:row>
      <xdr:rowOff>114300</xdr:rowOff>
    </xdr:from>
    <xdr:ext cx="3448050" cy="2876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1076325</xdr:colOff>
      <xdr:row>27</xdr:row>
      <xdr:rowOff>85725</xdr:rowOff>
    </xdr:from>
    <xdr:ext cx="1781175" cy="4857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28</xdr:row>
      <xdr:rowOff>114300</xdr:rowOff>
    </xdr:from>
    <xdr:ext cx="3448050" cy="2876550"/>
    <xdr:sp macro="" textlink="">
      <xdr:nvSpPr>
        <xdr:cNvPr id="5" name="Shape 5">
          <a:extLst>
            <a:ext uri="{FF2B5EF4-FFF2-40B4-BE49-F238E27FC236}">
              <a16:creationId xmlns:a16="http://schemas.microsoft.com/office/drawing/2014/main" id="{00000000-0008-0000-03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000"/>
  <sheetViews>
    <sheetView workbookViewId="0">
      <selection sqref="A1:XFD1048576"/>
    </sheetView>
  </sheetViews>
  <sheetFormatPr defaultColWidth="14.42578125" defaultRowHeight="15" customHeight="1" x14ac:dyDescent="0.25"/>
  <cols>
    <col min="1" max="1" width="95.28515625" customWidth="1"/>
    <col min="2" max="6" width="9.140625" hidden="1" customWidth="1"/>
  </cols>
  <sheetData>
    <row r="1" spans="1:1" ht="141" customHeight="1" x14ac:dyDescent="0.25">
      <c r="A1" s="1" t="s">
        <v>104</v>
      </c>
    </row>
    <row r="2" spans="1:1" ht="14.25" customHeight="1" x14ac:dyDescent="0.25">
      <c r="A2" s="2"/>
    </row>
    <row r="3" spans="1:1" ht="51" customHeight="1" x14ac:dyDescent="0.25">
      <c r="A3" s="1" t="s">
        <v>0</v>
      </c>
    </row>
    <row r="4" spans="1:1" ht="14.25" customHeight="1" x14ac:dyDescent="0.25">
      <c r="A4" s="2"/>
    </row>
    <row r="5" spans="1:1" ht="51" customHeight="1" x14ac:dyDescent="0.25">
      <c r="A5" s="1" t="s">
        <v>1</v>
      </c>
    </row>
    <row r="6" spans="1:1" ht="14.25" customHeight="1" x14ac:dyDescent="0.25">
      <c r="A6" s="2"/>
    </row>
    <row r="7" spans="1:1" ht="75" customHeight="1" x14ac:dyDescent="0.25">
      <c r="A7" s="1" t="s">
        <v>105</v>
      </c>
    </row>
    <row r="8" spans="1:1" ht="14.25" customHeight="1" x14ac:dyDescent="0.25">
      <c r="A8" s="2"/>
    </row>
    <row r="9" spans="1:1" ht="36.75" customHeight="1" x14ac:dyDescent="0.3">
      <c r="A9" s="3" t="s">
        <v>2</v>
      </c>
    </row>
    <row r="10" spans="1:1" ht="14.25" customHeight="1" x14ac:dyDescent="0.25">
      <c r="A10" s="2" t="s">
        <v>118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998"/>
  <sheetViews>
    <sheetView showGridLines="0" tabSelected="1" topLeftCell="A10" workbookViewId="0">
      <selection activeCell="C40" sqref="C40"/>
    </sheetView>
  </sheetViews>
  <sheetFormatPr defaultColWidth="14.42578125" defaultRowHeight="15" customHeight="1" x14ac:dyDescent="0.25"/>
  <cols>
    <col min="1" max="1" width="4.42578125" customWidth="1"/>
    <col min="2" max="2" width="37.5703125" customWidth="1"/>
    <col min="3" max="3" width="12.140625" customWidth="1"/>
    <col min="4" max="4" width="12" customWidth="1"/>
    <col min="5" max="5" width="18.140625" customWidth="1"/>
    <col min="6" max="6" width="29" customWidth="1"/>
    <col min="7" max="25" width="8.7109375" customWidth="1"/>
  </cols>
  <sheetData>
    <row r="1" spans="1:26" x14ac:dyDescent="0.25">
      <c r="A1" s="215" t="s">
        <v>3</v>
      </c>
      <c r="B1" s="216"/>
      <c r="C1" s="216"/>
      <c r="D1" s="213" t="s">
        <v>4</v>
      </c>
      <c r="E1" s="214" t="s">
        <v>5</v>
      </c>
      <c r="F1" s="155"/>
      <c r="G1" s="2"/>
      <c r="H1" s="2"/>
      <c r="I1" s="2"/>
      <c r="J1" s="2"/>
      <c r="K1" s="2"/>
      <c r="L1" s="2"/>
      <c r="M1" s="2"/>
      <c r="N1" s="2"/>
      <c r="O1" s="2"/>
      <c r="P1" s="2"/>
      <c r="Q1" s="2"/>
      <c r="R1" s="2"/>
      <c r="S1" s="2"/>
      <c r="T1" s="2"/>
      <c r="U1" s="2"/>
      <c r="V1" s="2"/>
      <c r="W1" s="2"/>
      <c r="X1" s="2"/>
      <c r="Y1" s="2"/>
      <c r="Z1" s="2"/>
    </row>
    <row r="2" spans="1:26" x14ac:dyDescent="0.25">
      <c r="A2" s="217" t="s">
        <v>6</v>
      </c>
      <c r="B2" s="218"/>
      <c r="C2" s="148"/>
      <c r="D2" s="149"/>
      <c r="E2" s="212" t="s">
        <v>9</v>
      </c>
      <c r="F2" s="156"/>
      <c r="G2" s="2"/>
      <c r="H2" s="2"/>
      <c r="I2" s="2"/>
      <c r="J2" s="2"/>
      <c r="K2" s="2"/>
      <c r="L2" s="2"/>
      <c r="M2" s="2"/>
      <c r="N2" s="2"/>
      <c r="O2" s="2"/>
      <c r="P2" s="2"/>
      <c r="Q2" s="2"/>
      <c r="R2" s="2"/>
      <c r="S2" s="2"/>
      <c r="T2" s="2"/>
      <c r="U2" s="2"/>
      <c r="V2" s="2"/>
      <c r="W2" s="2"/>
      <c r="X2" s="2"/>
      <c r="Y2" s="2"/>
      <c r="Z2" s="2"/>
    </row>
    <row r="3" spans="1:26" ht="14.25" customHeight="1" x14ac:dyDescent="0.25">
      <c r="A3" s="210"/>
      <c r="B3" s="219" t="s">
        <v>10</v>
      </c>
      <c r="C3" s="220"/>
      <c r="D3" s="211">
        <f>IF(D2="February 2025",28,(IF(OR(D2="November 2024",D2="April 2025",D2="June 2025",D2="September 2025"),30,31)))</f>
        <v>31</v>
      </c>
      <c r="E3" s="179"/>
      <c r="F3" s="179"/>
      <c r="G3" s="2"/>
      <c r="H3" s="2"/>
      <c r="I3" s="2"/>
      <c r="J3" s="2"/>
      <c r="K3" s="2"/>
      <c r="L3" s="2"/>
      <c r="M3" s="2"/>
      <c r="N3" s="2"/>
      <c r="O3" s="2"/>
      <c r="P3" s="2"/>
      <c r="Q3" s="2"/>
      <c r="R3" s="2"/>
      <c r="S3" s="2"/>
      <c r="T3" s="2"/>
      <c r="U3" s="2"/>
      <c r="V3" s="2"/>
      <c r="W3" s="2"/>
      <c r="X3" s="2"/>
      <c r="Y3" s="2"/>
      <c r="Z3" s="2"/>
    </row>
    <row r="4" spans="1:26" x14ac:dyDescent="0.25">
      <c r="A4" s="184">
        <v>1</v>
      </c>
      <c r="B4" s="4" t="s">
        <v>11</v>
      </c>
      <c r="C4" s="142"/>
      <c r="D4" s="192"/>
      <c r="E4" s="209"/>
      <c r="F4" s="200"/>
      <c r="G4" s="2"/>
      <c r="H4" s="2"/>
      <c r="I4" s="2"/>
      <c r="J4" s="2"/>
      <c r="K4" s="2"/>
      <c r="L4" s="2"/>
      <c r="M4" s="2"/>
      <c r="N4" s="2"/>
      <c r="O4" s="2"/>
      <c r="P4" s="2"/>
      <c r="Q4" s="2"/>
      <c r="R4" s="2"/>
      <c r="S4" s="2"/>
      <c r="T4" s="2"/>
      <c r="U4" s="2"/>
      <c r="V4" s="2"/>
      <c r="W4" s="2"/>
      <c r="X4" s="2"/>
      <c r="Y4" s="2"/>
      <c r="Z4" s="2"/>
    </row>
    <row r="5" spans="1:26" x14ac:dyDescent="0.25">
      <c r="A5" s="165">
        <v>2</v>
      </c>
      <c r="B5" s="5" t="s">
        <v>12</v>
      </c>
      <c r="C5" s="141"/>
      <c r="D5" s="192"/>
      <c r="E5" s="209"/>
      <c r="F5" s="200"/>
      <c r="G5" s="2"/>
      <c r="H5" s="2"/>
      <c r="I5" s="2"/>
      <c r="J5" s="2"/>
      <c r="K5" s="2"/>
      <c r="L5" s="2"/>
      <c r="M5" s="2"/>
      <c r="N5" s="2"/>
      <c r="O5" s="2"/>
      <c r="P5" s="2"/>
      <c r="Q5" s="2"/>
      <c r="R5" s="2"/>
      <c r="S5" s="2"/>
      <c r="T5" s="2"/>
      <c r="U5" s="2"/>
      <c r="V5" s="2"/>
      <c r="W5" s="2"/>
      <c r="X5" s="2"/>
      <c r="Y5" s="2"/>
      <c r="Z5" s="2"/>
    </row>
    <row r="6" spans="1:26" ht="27" x14ac:dyDescent="0.25">
      <c r="A6" s="204">
        <v>3</v>
      </c>
      <c r="B6" s="6" t="s">
        <v>13</v>
      </c>
      <c r="C6" s="7">
        <f>IF(C5&gt;C4,0,C4-C5)</f>
        <v>0</v>
      </c>
      <c r="D6" s="192"/>
      <c r="E6" s="209"/>
      <c r="F6" s="200"/>
      <c r="G6" s="2"/>
      <c r="H6" s="2"/>
      <c r="I6" s="2"/>
      <c r="J6" s="2"/>
      <c r="K6" s="2"/>
      <c r="L6" s="2"/>
      <c r="M6" s="2"/>
      <c r="N6" s="2"/>
      <c r="O6" s="2"/>
      <c r="P6" s="2"/>
      <c r="Q6" s="2"/>
      <c r="R6" s="2"/>
      <c r="S6" s="2"/>
      <c r="T6" s="2"/>
      <c r="U6" s="2"/>
      <c r="V6" s="2"/>
      <c r="W6" s="2"/>
      <c r="X6" s="2"/>
      <c r="Y6" s="2"/>
      <c r="Z6" s="2"/>
    </row>
    <row r="7" spans="1:26" x14ac:dyDescent="0.25">
      <c r="A7" s="8"/>
      <c r="B7" s="221" t="s">
        <v>14</v>
      </c>
      <c r="C7" s="222"/>
      <c r="D7" s="192"/>
      <c r="E7" s="179"/>
      <c r="F7" s="206"/>
      <c r="G7" s="2"/>
      <c r="H7" s="2"/>
      <c r="I7" s="2"/>
      <c r="J7" s="2"/>
      <c r="K7" s="2"/>
      <c r="L7" s="2"/>
      <c r="M7" s="2"/>
      <c r="N7" s="2"/>
      <c r="O7" s="2"/>
      <c r="P7" s="2"/>
      <c r="Q7" s="2"/>
      <c r="R7" s="2"/>
      <c r="S7" s="2"/>
      <c r="T7" s="2"/>
      <c r="U7" s="2"/>
      <c r="V7" s="2"/>
      <c r="W7" s="2"/>
      <c r="X7" s="2"/>
      <c r="Y7" s="2"/>
      <c r="Z7" s="2"/>
    </row>
    <row r="8" spans="1:26" x14ac:dyDescent="0.25">
      <c r="A8" s="184">
        <v>4</v>
      </c>
      <c r="B8" s="208" t="s">
        <v>15</v>
      </c>
      <c r="C8" s="143"/>
      <c r="D8" s="207"/>
      <c r="E8" s="199"/>
      <c r="F8" s="200"/>
      <c r="G8" s="2"/>
      <c r="H8" s="2"/>
      <c r="I8" s="2"/>
      <c r="J8" s="2"/>
      <c r="K8" s="2"/>
      <c r="L8" s="2"/>
      <c r="M8" s="2"/>
      <c r="N8" s="2"/>
      <c r="O8" s="2"/>
      <c r="P8" s="2"/>
      <c r="Q8" s="2"/>
      <c r="R8" s="2"/>
      <c r="S8" s="2"/>
      <c r="T8" s="2"/>
      <c r="U8" s="2"/>
      <c r="V8" s="2"/>
      <c r="W8" s="2"/>
      <c r="X8" s="2"/>
      <c r="Y8" s="2"/>
      <c r="Z8" s="2"/>
    </row>
    <row r="9" spans="1:26" ht="24.75" x14ac:dyDescent="0.25">
      <c r="A9" s="165">
        <v>5</v>
      </c>
      <c r="B9" s="9" t="s">
        <v>16</v>
      </c>
      <c r="C9" s="202">
        <f>SUM(C6+C8)</f>
        <v>0</v>
      </c>
      <c r="D9" s="203"/>
      <c r="E9" s="179"/>
      <c r="F9" s="197"/>
      <c r="G9" s="2"/>
      <c r="H9" s="2"/>
      <c r="I9" s="2"/>
      <c r="J9" s="2"/>
      <c r="K9" s="2"/>
      <c r="L9" s="2"/>
      <c r="M9" s="2"/>
      <c r="N9" s="2"/>
      <c r="O9" s="2"/>
      <c r="P9" s="2"/>
      <c r="Q9" s="2"/>
      <c r="R9" s="2"/>
      <c r="S9" s="2"/>
      <c r="T9" s="2"/>
      <c r="U9" s="2"/>
      <c r="V9" s="2"/>
      <c r="W9" s="2"/>
      <c r="X9" s="2"/>
      <c r="Y9" s="2"/>
      <c r="Z9" s="2"/>
    </row>
    <row r="10" spans="1:26" ht="24.75" x14ac:dyDescent="0.25">
      <c r="A10" s="165">
        <v>6</v>
      </c>
      <c r="B10" s="9" t="s">
        <v>17</v>
      </c>
      <c r="C10" s="10">
        <f>SUM(C9*0.2)</f>
        <v>0</v>
      </c>
      <c r="D10" s="203"/>
      <c r="E10" s="179"/>
      <c r="F10" s="179"/>
      <c r="G10" s="2"/>
      <c r="H10" s="2"/>
      <c r="I10" s="2"/>
      <c r="J10" s="2"/>
      <c r="K10" s="2"/>
      <c r="L10" s="2"/>
      <c r="M10" s="2"/>
      <c r="N10" s="2"/>
      <c r="O10" s="2"/>
      <c r="P10" s="2"/>
      <c r="Q10" s="2"/>
      <c r="R10" s="2"/>
      <c r="S10" s="2"/>
      <c r="T10" s="2"/>
      <c r="U10" s="2"/>
      <c r="V10" s="2"/>
      <c r="W10" s="2"/>
      <c r="X10" s="2"/>
      <c r="Y10" s="2"/>
      <c r="Z10" s="2"/>
    </row>
    <row r="11" spans="1:26" ht="24.75" x14ac:dyDescent="0.25">
      <c r="A11" s="204">
        <v>7</v>
      </c>
      <c r="B11" s="205" t="s">
        <v>18</v>
      </c>
      <c r="C11" s="10">
        <f>SUM(C9-C10)</f>
        <v>0</v>
      </c>
      <c r="D11" s="203"/>
      <c r="E11" s="179"/>
      <c r="F11" s="179"/>
      <c r="G11" s="2"/>
      <c r="H11" s="2"/>
      <c r="I11" s="2"/>
      <c r="J11" s="2"/>
      <c r="K11" s="2"/>
      <c r="L11" s="2"/>
      <c r="M11" s="2"/>
      <c r="N11" s="2"/>
      <c r="O11" s="2"/>
      <c r="P11" s="2"/>
      <c r="Q11" s="2"/>
      <c r="R11" s="2"/>
      <c r="S11" s="2"/>
      <c r="T11" s="2"/>
      <c r="U11" s="2"/>
      <c r="V11" s="2"/>
      <c r="W11" s="2"/>
      <c r="X11" s="2"/>
      <c r="Y11" s="2"/>
      <c r="Z11" s="2"/>
    </row>
    <row r="12" spans="1:26" x14ac:dyDescent="0.25">
      <c r="A12" s="191"/>
      <c r="B12" s="223" t="s">
        <v>19</v>
      </c>
      <c r="C12" s="224"/>
      <c r="D12" s="192"/>
      <c r="E12" s="179"/>
      <c r="F12" s="206"/>
      <c r="G12" s="2"/>
      <c r="H12" s="2"/>
      <c r="I12" s="2"/>
      <c r="J12" s="2"/>
      <c r="K12" s="2"/>
      <c r="L12" s="2"/>
      <c r="M12" s="2"/>
      <c r="N12" s="2"/>
      <c r="O12" s="2"/>
      <c r="P12" s="2"/>
      <c r="Q12" s="2"/>
      <c r="R12" s="2"/>
      <c r="S12" s="2"/>
      <c r="T12" s="2"/>
      <c r="U12" s="2"/>
      <c r="V12" s="2"/>
      <c r="W12" s="2"/>
      <c r="X12" s="2"/>
      <c r="Y12" s="2"/>
      <c r="Z12" s="2"/>
    </row>
    <row r="13" spans="1:26" x14ac:dyDescent="0.25">
      <c r="A13" s="184">
        <v>8</v>
      </c>
      <c r="B13" s="9" t="s">
        <v>20</v>
      </c>
      <c r="C13" s="144"/>
      <c r="D13" s="186"/>
      <c r="E13" s="179"/>
      <c r="F13" s="201"/>
      <c r="G13" s="2"/>
      <c r="H13" s="2"/>
      <c r="I13" s="2"/>
      <c r="J13" s="2"/>
      <c r="K13" s="2"/>
      <c r="L13" s="2"/>
      <c r="M13" s="2"/>
      <c r="N13" s="2"/>
      <c r="O13" s="2"/>
      <c r="P13" s="2"/>
      <c r="Q13" s="2"/>
      <c r="R13" s="2"/>
      <c r="S13" s="2"/>
      <c r="T13" s="2"/>
      <c r="U13" s="2"/>
      <c r="V13" s="2"/>
      <c r="W13" s="2"/>
      <c r="X13" s="2"/>
      <c r="Y13" s="2"/>
      <c r="Z13" s="2"/>
    </row>
    <row r="14" spans="1:26" ht="24.75" x14ac:dyDescent="0.25">
      <c r="A14" s="170">
        <v>9</v>
      </c>
      <c r="B14" s="181" t="s">
        <v>21</v>
      </c>
      <c r="C14" s="198">
        <f>SUM(C11+C13)</f>
        <v>0</v>
      </c>
      <c r="D14" s="192"/>
      <c r="E14" s="183"/>
      <c r="F14" s="197"/>
      <c r="G14" s="2"/>
      <c r="H14" s="2"/>
      <c r="I14" s="2"/>
      <c r="J14" s="2"/>
      <c r="K14" s="2"/>
      <c r="L14" s="2"/>
      <c r="M14" s="2"/>
      <c r="N14" s="2"/>
      <c r="O14" s="2"/>
      <c r="P14" s="2"/>
      <c r="Q14" s="2"/>
      <c r="R14" s="2"/>
      <c r="S14" s="2"/>
      <c r="T14" s="2"/>
      <c r="U14" s="2"/>
      <c r="V14" s="2"/>
      <c r="W14" s="2"/>
      <c r="X14" s="2"/>
      <c r="Y14" s="2"/>
      <c r="Z14" s="2"/>
    </row>
    <row r="15" spans="1:26" ht="18.75" customHeight="1" x14ac:dyDescent="0.25">
      <c r="A15" s="8"/>
      <c r="B15" s="225" t="s">
        <v>22</v>
      </c>
      <c r="C15" s="220"/>
      <c r="D15" s="192"/>
      <c r="E15" s="199"/>
      <c r="F15" s="200"/>
      <c r="G15" s="2"/>
      <c r="H15" s="2"/>
      <c r="I15" s="2"/>
      <c r="J15" s="2"/>
      <c r="K15" s="2"/>
      <c r="L15" s="2"/>
      <c r="M15" s="2"/>
      <c r="N15" s="2"/>
      <c r="O15" s="2"/>
      <c r="P15" s="2"/>
      <c r="Q15" s="2"/>
      <c r="R15" s="2"/>
      <c r="S15" s="2"/>
      <c r="T15" s="2"/>
      <c r="U15" s="2"/>
      <c r="V15" s="2"/>
      <c r="W15" s="2"/>
      <c r="X15" s="2"/>
      <c r="Y15" s="2"/>
      <c r="Z15" s="2"/>
    </row>
    <row r="16" spans="1:26" x14ac:dyDescent="0.25">
      <c r="A16" s="11">
        <v>10</v>
      </c>
      <c r="B16" s="9" t="s">
        <v>23</v>
      </c>
      <c r="C16" s="144"/>
      <c r="D16" s="186"/>
      <c r="E16" s="179"/>
      <c r="F16" s="197"/>
      <c r="G16" s="2"/>
      <c r="H16" s="2"/>
      <c r="I16" s="2"/>
      <c r="J16" s="2"/>
      <c r="K16" s="2"/>
      <c r="L16" s="2"/>
      <c r="M16" s="2"/>
      <c r="N16" s="2"/>
      <c r="O16" s="2"/>
      <c r="P16" s="2"/>
      <c r="Q16" s="2"/>
      <c r="R16" s="2"/>
      <c r="S16" s="2"/>
      <c r="T16" s="2"/>
      <c r="U16" s="2"/>
      <c r="V16" s="2"/>
      <c r="W16" s="2"/>
      <c r="X16" s="2"/>
      <c r="Y16" s="2"/>
      <c r="Z16" s="2"/>
    </row>
    <row r="17" spans="1:26" x14ac:dyDescent="0.25">
      <c r="A17" s="196"/>
      <c r="B17" s="226" t="s">
        <v>24</v>
      </c>
      <c r="C17" s="227"/>
      <c r="D17" s="192"/>
      <c r="E17" s="183"/>
      <c r="F17" s="197"/>
      <c r="G17" s="2"/>
      <c r="H17" s="2"/>
      <c r="I17" s="2"/>
      <c r="J17" s="2"/>
      <c r="K17" s="2"/>
      <c r="L17" s="2"/>
      <c r="M17" s="2"/>
      <c r="N17" s="2"/>
      <c r="O17" s="2"/>
      <c r="P17" s="2"/>
      <c r="Q17" s="2"/>
      <c r="R17" s="2"/>
      <c r="S17" s="2"/>
      <c r="T17" s="2"/>
      <c r="U17" s="2"/>
      <c r="V17" s="2"/>
      <c r="W17" s="2"/>
      <c r="X17" s="2"/>
      <c r="Y17" s="2"/>
      <c r="Z17" s="2"/>
    </row>
    <row r="18" spans="1:26" x14ac:dyDescent="0.25">
      <c r="A18" s="174">
        <v>11</v>
      </c>
      <c r="B18" s="195" t="s">
        <v>25</v>
      </c>
      <c r="C18" s="146"/>
      <c r="D18" s="194"/>
      <c r="E18" s="179"/>
      <c r="F18" s="179"/>
      <c r="G18" s="2"/>
      <c r="H18" s="2"/>
      <c r="I18" s="2"/>
      <c r="J18" s="2"/>
      <c r="K18" s="2"/>
      <c r="L18" s="2"/>
      <c r="M18" s="2"/>
      <c r="N18" s="2"/>
      <c r="O18" s="2"/>
      <c r="P18" s="2"/>
      <c r="Q18" s="2"/>
      <c r="R18" s="2"/>
      <c r="S18" s="2"/>
      <c r="T18" s="2"/>
      <c r="U18" s="2"/>
      <c r="V18" s="2"/>
      <c r="W18" s="2"/>
      <c r="X18" s="2"/>
      <c r="Y18" s="2"/>
      <c r="Z18" s="2"/>
    </row>
    <row r="19" spans="1:26" ht="16.5" customHeight="1" x14ac:dyDescent="0.25">
      <c r="A19" s="8"/>
      <c r="B19" s="225" t="s">
        <v>26</v>
      </c>
      <c r="C19" s="220"/>
      <c r="D19" s="193"/>
      <c r="E19" s="179"/>
      <c r="F19" s="179"/>
      <c r="G19" s="2"/>
      <c r="H19" s="2"/>
      <c r="I19" s="2"/>
      <c r="J19" s="2"/>
      <c r="K19" s="2"/>
      <c r="L19" s="2"/>
      <c r="M19" s="2"/>
      <c r="N19" s="2"/>
      <c r="O19" s="2"/>
      <c r="P19" s="2"/>
      <c r="Q19" s="2"/>
      <c r="R19" s="2"/>
      <c r="S19" s="2"/>
      <c r="T19" s="2"/>
      <c r="U19" s="2"/>
      <c r="V19" s="2"/>
      <c r="W19" s="2"/>
      <c r="X19" s="2"/>
      <c r="Y19" s="2"/>
      <c r="Z19" s="2"/>
    </row>
    <row r="20" spans="1:26" x14ac:dyDescent="0.25">
      <c r="A20" s="184">
        <v>12</v>
      </c>
      <c r="B20" s="9" t="s">
        <v>27</v>
      </c>
      <c r="C20" s="145"/>
      <c r="D20" s="178"/>
      <c r="E20" s="179"/>
      <c r="F20" s="183"/>
      <c r="G20" s="2"/>
      <c r="H20" s="2"/>
      <c r="I20" s="2"/>
      <c r="J20" s="2"/>
      <c r="K20" s="2"/>
      <c r="L20" s="2"/>
      <c r="M20" s="2"/>
      <c r="N20" s="2"/>
      <c r="O20" s="2"/>
      <c r="P20" s="2"/>
      <c r="Q20" s="2"/>
      <c r="R20" s="2"/>
      <c r="S20" s="2"/>
      <c r="T20" s="2"/>
      <c r="U20" s="2"/>
      <c r="V20" s="2"/>
      <c r="W20" s="2"/>
      <c r="X20" s="2"/>
      <c r="Y20" s="2"/>
      <c r="Z20" s="2"/>
    </row>
    <row r="21" spans="1:26" ht="23.25" customHeight="1" x14ac:dyDescent="0.25">
      <c r="A21" s="12">
        <v>13</v>
      </c>
      <c r="B21" s="187" t="s">
        <v>28</v>
      </c>
      <c r="C21" s="188">
        <f>IF(C2="Select", "Elderly or Disabled?",(IF(C2="No",0,IF(C20&lt;35,0,IF(AND(C20&gt;=35.01,C20&lt;=200),165,C20-35)))))</f>
        <v>0</v>
      </c>
      <c r="D21" s="189"/>
      <c r="E21" s="179"/>
      <c r="F21" s="190"/>
      <c r="G21" s="2"/>
      <c r="H21" s="2"/>
      <c r="I21" s="2"/>
      <c r="J21" s="2"/>
      <c r="K21" s="2"/>
      <c r="L21" s="2"/>
      <c r="M21" s="2"/>
      <c r="N21" s="2"/>
      <c r="O21" s="2"/>
      <c r="P21" s="2"/>
      <c r="Q21" s="2"/>
      <c r="R21" s="2"/>
      <c r="S21" s="2"/>
      <c r="T21" s="2"/>
      <c r="U21" s="2"/>
      <c r="V21" s="2"/>
      <c r="W21" s="2"/>
      <c r="X21" s="2"/>
      <c r="Y21" s="2"/>
      <c r="Z21" s="2"/>
    </row>
    <row r="22" spans="1:26" ht="15" customHeight="1" x14ac:dyDescent="0.25">
      <c r="A22" s="191"/>
      <c r="B22" s="223" t="s">
        <v>29</v>
      </c>
      <c r="C22" s="224"/>
      <c r="D22" s="19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84">
        <v>14</v>
      </c>
      <c r="B23" s="13" t="s">
        <v>30</v>
      </c>
      <c r="C23" s="150"/>
      <c r="D23" s="186"/>
      <c r="E23" s="2"/>
      <c r="F23" s="2"/>
      <c r="G23" s="2"/>
      <c r="H23" s="2"/>
      <c r="I23" s="2"/>
      <c r="J23" s="2"/>
      <c r="K23" s="2"/>
      <c r="L23" s="2"/>
      <c r="M23" s="2"/>
      <c r="N23" s="2"/>
      <c r="O23" s="2"/>
      <c r="P23" s="2"/>
      <c r="Q23" s="2"/>
      <c r="R23" s="2"/>
      <c r="S23" s="2"/>
      <c r="T23" s="2"/>
      <c r="U23" s="2"/>
      <c r="V23" s="2"/>
      <c r="W23" s="2"/>
      <c r="X23" s="2"/>
      <c r="Y23" s="2"/>
      <c r="Z23" s="2"/>
    </row>
    <row r="24" spans="1:26" ht="26.25" customHeight="1" x14ac:dyDescent="0.25">
      <c r="A24" s="170">
        <v>15</v>
      </c>
      <c r="B24" s="14" t="s">
        <v>31</v>
      </c>
      <c r="C24" s="15">
        <f>IF(C18="Select", "Standard Deduction?",(IF((C14-C16-C18-C21-C23)&lt;=0, 0, C14-C16-C18-C21-C23)))</f>
        <v>0</v>
      </c>
      <c r="D24" s="235"/>
      <c r="E24" s="229"/>
      <c r="F24" s="222"/>
      <c r="G24" s="2"/>
      <c r="H24" s="2"/>
      <c r="I24" s="2"/>
      <c r="J24" s="2"/>
      <c r="K24" s="2"/>
      <c r="L24" s="2"/>
      <c r="M24" s="2"/>
      <c r="N24" s="2"/>
      <c r="O24" s="2"/>
      <c r="P24" s="2"/>
      <c r="Q24" s="2"/>
      <c r="R24" s="2"/>
      <c r="S24" s="2"/>
      <c r="T24" s="2"/>
      <c r="U24" s="2"/>
      <c r="V24" s="2"/>
      <c r="W24" s="2"/>
      <c r="X24" s="2"/>
      <c r="Y24" s="2"/>
      <c r="Z24" s="2"/>
    </row>
    <row r="25" spans="1:26" ht="17.25" customHeight="1" x14ac:dyDescent="0.25">
      <c r="A25" s="185"/>
      <c r="B25" s="236" t="s">
        <v>34</v>
      </c>
      <c r="C25" s="237"/>
      <c r="D25" s="238"/>
      <c r="E25" s="222"/>
      <c r="F25" s="183"/>
      <c r="G25" s="2"/>
      <c r="H25" s="2"/>
      <c r="I25" s="2"/>
      <c r="J25" s="2"/>
      <c r="K25" s="2"/>
      <c r="L25" s="2"/>
      <c r="M25" s="2"/>
      <c r="N25" s="2"/>
      <c r="O25" s="2"/>
      <c r="P25" s="2"/>
      <c r="Q25" s="2"/>
      <c r="R25" s="2"/>
      <c r="S25" s="2"/>
      <c r="T25" s="2"/>
      <c r="U25" s="2"/>
      <c r="V25" s="2"/>
      <c r="W25" s="2"/>
      <c r="X25" s="2"/>
      <c r="Y25" s="2"/>
      <c r="Z25" s="2"/>
    </row>
    <row r="26" spans="1:26" ht="15.75" customHeight="1" x14ac:dyDescent="0.25">
      <c r="A26" s="184">
        <v>16</v>
      </c>
      <c r="B26" s="9" t="s">
        <v>35</v>
      </c>
      <c r="C26" s="147"/>
      <c r="D26" s="161"/>
      <c r="E26" s="2"/>
      <c r="F26" s="183"/>
      <c r="G26" s="2"/>
      <c r="H26" s="2"/>
      <c r="I26" s="2"/>
      <c r="J26" s="2"/>
      <c r="K26" s="2"/>
      <c r="L26" s="2"/>
      <c r="M26" s="2"/>
      <c r="N26" s="2"/>
      <c r="O26" s="2"/>
      <c r="P26" s="2"/>
      <c r="Q26" s="2"/>
      <c r="R26" s="2"/>
      <c r="S26" s="2"/>
      <c r="T26" s="2"/>
      <c r="U26" s="2"/>
      <c r="V26" s="2"/>
      <c r="W26" s="2"/>
      <c r="X26" s="2"/>
      <c r="Y26" s="2"/>
      <c r="Z26" s="2"/>
    </row>
    <row r="27" spans="1:26" ht="15.75" customHeight="1" x14ac:dyDescent="0.25">
      <c r="A27" s="174">
        <v>17</v>
      </c>
      <c r="B27" s="175" t="s">
        <v>106</v>
      </c>
      <c r="C27" s="176">
        <f>578</f>
        <v>578</v>
      </c>
      <c r="D27" s="228"/>
      <c r="E27" s="229"/>
      <c r="F27" s="222"/>
      <c r="G27" s="2"/>
      <c r="H27" s="2"/>
      <c r="I27" s="2"/>
      <c r="J27" s="2"/>
      <c r="K27" s="2"/>
      <c r="L27" s="2"/>
      <c r="M27" s="2"/>
      <c r="N27" s="2"/>
      <c r="O27" s="2"/>
      <c r="P27" s="2"/>
      <c r="Q27" s="2"/>
      <c r="R27" s="2"/>
      <c r="S27" s="2"/>
      <c r="T27" s="2"/>
      <c r="U27" s="2"/>
      <c r="V27" s="2"/>
      <c r="W27" s="2"/>
      <c r="X27" s="2"/>
      <c r="Y27" s="2"/>
      <c r="Z27" s="2"/>
    </row>
    <row r="28" spans="1:26" ht="15.75" customHeight="1" x14ac:dyDescent="0.25">
      <c r="A28" s="165">
        <v>18</v>
      </c>
      <c r="B28" s="9" t="s">
        <v>37</v>
      </c>
      <c r="C28" s="177">
        <f>SUM(C26:C27)</f>
        <v>578</v>
      </c>
      <c r="D28" s="178"/>
      <c r="E28" s="179"/>
      <c r="F28" s="179"/>
      <c r="G28" s="2"/>
      <c r="H28" s="2"/>
      <c r="I28" s="2"/>
      <c r="J28" s="2"/>
      <c r="K28" s="2"/>
      <c r="L28" s="2"/>
      <c r="M28" s="2"/>
      <c r="N28" s="2"/>
      <c r="O28" s="2"/>
      <c r="P28" s="2"/>
      <c r="Q28" s="2"/>
      <c r="R28" s="2"/>
      <c r="S28" s="2"/>
      <c r="T28" s="2"/>
      <c r="U28" s="2"/>
      <c r="V28" s="2"/>
      <c r="W28" s="2"/>
      <c r="X28" s="2"/>
      <c r="Y28" s="2"/>
      <c r="Z28" s="2"/>
    </row>
    <row r="29" spans="1:26" ht="26.25" customHeight="1" x14ac:dyDescent="0.25">
      <c r="A29" s="165">
        <v>19</v>
      </c>
      <c r="B29" s="13" t="s">
        <v>38</v>
      </c>
      <c r="C29" s="10">
        <f>C24/2</f>
        <v>0</v>
      </c>
      <c r="D29" s="230"/>
      <c r="E29" s="216"/>
      <c r="F29" s="216"/>
      <c r="G29" s="2"/>
      <c r="H29" s="2"/>
      <c r="I29" s="2"/>
      <c r="J29" s="2"/>
      <c r="K29" s="2"/>
      <c r="L29" s="2"/>
      <c r="M29" s="2"/>
      <c r="N29" s="2"/>
      <c r="O29" s="2"/>
      <c r="P29" s="2"/>
      <c r="Q29" s="2"/>
      <c r="R29" s="2"/>
      <c r="S29" s="2"/>
      <c r="T29" s="2"/>
      <c r="U29" s="2"/>
      <c r="V29" s="2"/>
      <c r="W29" s="2"/>
      <c r="X29" s="2"/>
      <c r="Y29" s="2"/>
      <c r="Z29" s="2"/>
    </row>
    <row r="30" spans="1:26" ht="27.75" customHeight="1" x14ac:dyDescent="0.25">
      <c r="A30" s="165">
        <v>20</v>
      </c>
      <c r="B30" s="13" t="s">
        <v>114</v>
      </c>
      <c r="C30" s="10">
        <f>IF(SUM(C28-C29)&lt;0,0,SUM(C28-C29))</f>
        <v>578</v>
      </c>
      <c r="D30" s="161"/>
      <c r="E30" s="161"/>
      <c r="F30" s="161"/>
      <c r="G30" s="2"/>
      <c r="H30" s="2"/>
      <c r="I30" s="2"/>
      <c r="J30" s="2"/>
      <c r="K30" s="2"/>
      <c r="L30" s="2"/>
      <c r="M30" s="2"/>
      <c r="N30" s="2"/>
      <c r="O30" s="2"/>
      <c r="P30" s="2"/>
      <c r="Q30" s="2"/>
      <c r="R30" s="2"/>
      <c r="S30" s="2"/>
      <c r="T30" s="2"/>
      <c r="U30" s="2"/>
      <c r="V30" s="2"/>
      <c r="W30" s="2"/>
      <c r="X30" s="2"/>
      <c r="Y30" s="2"/>
      <c r="Z30" s="2"/>
    </row>
    <row r="31" spans="1:26" ht="30.75" customHeight="1" x14ac:dyDescent="0.25">
      <c r="A31" s="16">
        <v>21</v>
      </c>
      <c r="B31" s="13" t="s">
        <v>113</v>
      </c>
      <c r="C31" s="180">
        <f>IF(C2="Select","Elderly or Disabled?",IF(C2="Yes",C30,IF(C30&gt;=712,712,C30)))</f>
        <v>578</v>
      </c>
      <c r="D31" s="161"/>
      <c r="E31" s="161"/>
      <c r="F31" s="161"/>
      <c r="G31" s="2"/>
      <c r="H31" s="2"/>
      <c r="I31" s="2"/>
      <c r="J31" s="2"/>
      <c r="K31" s="2"/>
      <c r="L31" s="2"/>
      <c r="M31" s="2"/>
      <c r="N31" s="2"/>
      <c r="O31" s="2"/>
      <c r="P31" s="2"/>
      <c r="Q31" s="2"/>
      <c r="R31" s="2"/>
      <c r="S31" s="2"/>
      <c r="T31" s="2"/>
      <c r="U31" s="2"/>
      <c r="V31" s="2"/>
      <c r="W31" s="2"/>
      <c r="X31" s="2"/>
      <c r="Y31" s="2"/>
      <c r="Z31" s="2"/>
    </row>
    <row r="32" spans="1:26" ht="39" customHeight="1" x14ac:dyDescent="0.25">
      <c r="A32" s="170">
        <v>22</v>
      </c>
      <c r="B32" s="181" t="s">
        <v>112</v>
      </c>
      <c r="C32" s="182">
        <f>MAX(0,C24-C31)</f>
        <v>0</v>
      </c>
      <c r="D32" s="161"/>
      <c r="E32" s="161"/>
      <c r="F32" s="161"/>
      <c r="G32" s="2"/>
      <c r="H32" s="2"/>
      <c r="I32" s="2"/>
      <c r="J32" s="2"/>
      <c r="K32" s="2"/>
      <c r="L32" s="2"/>
      <c r="M32" s="2"/>
      <c r="N32" s="2"/>
      <c r="O32" s="2"/>
      <c r="P32" s="2"/>
      <c r="Q32" s="2"/>
      <c r="R32" s="2"/>
      <c r="S32" s="2"/>
      <c r="T32" s="2"/>
      <c r="U32" s="2"/>
      <c r="V32" s="2"/>
      <c r="W32" s="2"/>
      <c r="X32" s="2"/>
      <c r="Y32" s="2"/>
      <c r="Z32" s="2"/>
    </row>
    <row r="33" spans="1:26" ht="17.25" customHeight="1" x14ac:dyDescent="0.25">
      <c r="A33" s="231" t="s">
        <v>39</v>
      </c>
      <c r="B33" s="232"/>
      <c r="C33" s="232"/>
      <c r="D33" s="161"/>
      <c r="E33" s="161"/>
      <c r="F33" s="161"/>
      <c r="G33" s="2"/>
      <c r="H33" s="2"/>
      <c r="I33" s="2"/>
      <c r="J33" s="2"/>
      <c r="K33" s="2"/>
      <c r="L33" s="2"/>
      <c r="M33" s="2"/>
      <c r="N33" s="2"/>
      <c r="O33" s="2"/>
      <c r="P33" s="2"/>
      <c r="Q33" s="2"/>
      <c r="R33" s="2"/>
      <c r="S33" s="2"/>
      <c r="T33" s="2"/>
      <c r="U33" s="2"/>
      <c r="V33" s="2"/>
      <c r="W33" s="2"/>
      <c r="X33" s="2"/>
      <c r="Y33" s="2"/>
      <c r="Z33" s="2"/>
    </row>
    <row r="34" spans="1:26" ht="15.75" customHeight="1" x14ac:dyDescent="0.25">
      <c r="A34" s="163">
        <v>23</v>
      </c>
      <c r="B34" s="173" t="s">
        <v>40</v>
      </c>
      <c r="C34" s="151"/>
      <c r="D34" s="161"/>
      <c r="E34" s="161"/>
      <c r="F34" s="161"/>
      <c r="G34" s="2"/>
      <c r="H34" s="2"/>
      <c r="I34" s="2"/>
      <c r="J34" s="2"/>
      <c r="K34" s="2"/>
      <c r="L34" s="2"/>
      <c r="M34" s="2"/>
      <c r="N34" s="2"/>
      <c r="O34" s="2"/>
      <c r="P34" s="2"/>
      <c r="Q34" s="2"/>
      <c r="R34" s="2"/>
      <c r="S34" s="2"/>
      <c r="T34" s="2"/>
      <c r="U34" s="2"/>
      <c r="V34" s="2"/>
      <c r="W34" s="2"/>
      <c r="X34" s="2"/>
      <c r="Y34" s="2"/>
      <c r="Z34" s="2"/>
    </row>
    <row r="35" spans="1:26" ht="15.75" customHeight="1" x14ac:dyDescent="0.25">
      <c r="A35" s="165" t="s">
        <v>107</v>
      </c>
      <c r="B35" s="9" t="s">
        <v>42</v>
      </c>
      <c r="C35" s="166" t="str">
        <f>(IF(C34="","# of HH",(IF(C34=1,292,IF(C34=2,536,IF(C34=3,768,IF(C34=4,975,IF(C34=5,1158,IF(C34=6,1390,IF(C34=7,1536,IF(C34=8,1756,IF(C34&gt;8,((C34-8)*220)+1756))))))))))))</f>
        <v># of HH</v>
      </c>
      <c r="D35" s="161"/>
      <c r="E35" s="161"/>
      <c r="F35" s="161"/>
      <c r="G35" s="2"/>
      <c r="H35" s="2"/>
      <c r="I35" s="2"/>
      <c r="J35" s="2"/>
      <c r="K35" s="2"/>
      <c r="L35" s="2"/>
      <c r="M35" s="2"/>
      <c r="N35" s="2"/>
      <c r="O35" s="2"/>
      <c r="P35" s="2"/>
      <c r="Q35" s="2"/>
      <c r="R35" s="2"/>
      <c r="S35" s="2"/>
      <c r="T35" s="2"/>
      <c r="U35" s="2"/>
      <c r="V35" s="2"/>
      <c r="W35" s="2"/>
      <c r="X35" s="2"/>
      <c r="Y35" s="2"/>
      <c r="Z35" s="2"/>
    </row>
    <row r="36" spans="1:26" ht="15.75" customHeight="1" x14ac:dyDescent="0.25">
      <c r="A36" s="165" t="s">
        <v>108</v>
      </c>
      <c r="B36" s="9" t="s">
        <v>44</v>
      </c>
      <c r="C36" s="167" t="str">
        <f>(IF(C34="","100% FPL",(IF(C34=1,1255,IF(C34=2,1704,IF(C34=3,2152,IF(C34=4,2600,IF(C34=5,3049,IF(C34=6,3497,IF(C34=7,3945,IF(C34=8,4394,IF(C34&gt;8,((C34-8)*449)+4394))))))))))))</f>
        <v>100% FPL</v>
      </c>
      <c r="D36" s="161"/>
      <c r="E36" s="161"/>
      <c r="F36" s="161"/>
      <c r="G36" s="2"/>
      <c r="H36" s="2"/>
      <c r="I36" s="2"/>
      <c r="J36" s="2"/>
      <c r="K36" s="2"/>
      <c r="L36" s="2"/>
      <c r="M36" s="2"/>
      <c r="N36" s="2"/>
      <c r="O36" s="2"/>
      <c r="P36" s="2"/>
      <c r="Q36" s="2"/>
      <c r="R36" s="2"/>
      <c r="S36" s="2"/>
      <c r="T36" s="2"/>
      <c r="U36" s="2"/>
      <c r="V36" s="2"/>
      <c r="W36" s="2"/>
      <c r="X36" s="2"/>
      <c r="Y36" s="2"/>
      <c r="Z36" s="2"/>
    </row>
    <row r="37" spans="1:26" ht="28.5" customHeight="1" x14ac:dyDescent="0.25">
      <c r="A37" s="165">
        <v>25</v>
      </c>
      <c r="B37" s="9" t="s">
        <v>111</v>
      </c>
      <c r="C37" s="168">
        <f>(C32*0.3)</f>
        <v>0</v>
      </c>
      <c r="D37" s="169"/>
      <c r="E37" s="161"/>
      <c r="F37" s="161"/>
      <c r="G37" s="2"/>
      <c r="H37" s="2"/>
      <c r="I37" s="2"/>
      <c r="J37" s="2"/>
      <c r="K37" s="2"/>
      <c r="L37" s="2"/>
      <c r="M37" s="2"/>
      <c r="N37" s="2"/>
      <c r="O37" s="2"/>
      <c r="P37" s="2"/>
      <c r="Q37" s="2"/>
      <c r="R37" s="2"/>
      <c r="S37" s="2"/>
      <c r="T37" s="2"/>
      <c r="U37" s="2"/>
      <c r="V37" s="2"/>
      <c r="W37" s="2"/>
      <c r="X37" s="2"/>
      <c r="Y37" s="2"/>
      <c r="Z37" s="2"/>
    </row>
    <row r="38" spans="1:26" ht="31.5" customHeight="1" x14ac:dyDescent="0.25">
      <c r="A38" s="170">
        <v>26</v>
      </c>
      <c r="B38" s="14" t="s">
        <v>110</v>
      </c>
      <c r="C38" s="171" t="e">
        <f>IF(C37&gt;C35, 0, MAX(0, FLOOR(C35-C37, 1)))</f>
        <v>#VALUE!</v>
      </c>
      <c r="D38" s="172" t="e">
        <f>IF(AND(C38&gt;=0,C38&lt;=23),23,0)</f>
        <v>#VALUE!</v>
      </c>
      <c r="E38" s="161"/>
      <c r="F38" s="161"/>
      <c r="G38" s="2"/>
      <c r="H38" s="2"/>
      <c r="I38" s="2"/>
      <c r="J38" s="2"/>
      <c r="K38" s="2"/>
      <c r="L38" s="2"/>
      <c r="M38" s="2"/>
      <c r="N38" s="2"/>
      <c r="O38" s="2"/>
      <c r="P38" s="2"/>
      <c r="Q38" s="2"/>
      <c r="R38" s="2"/>
      <c r="S38" s="2"/>
      <c r="T38" s="2"/>
      <c r="U38" s="2"/>
      <c r="V38" s="2"/>
      <c r="W38" s="2"/>
      <c r="X38" s="2"/>
      <c r="Y38" s="2"/>
      <c r="Z38" s="2"/>
    </row>
    <row r="39" spans="1:26" ht="15.75" customHeight="1" x14ac:dyDescent="0.25">
      <c r="A39" s="233" t="s">
        <v>45</v>
      </c>
      <c r="B39" s="234"/>
      <c r="C39" s="234"/>
      <c r="D39" s="161"/>
      <c r="E39" s="161"/>
      <c r="F39" s="161"/>
      <c r="G39" s="2"/>
      <c r="H39" s="2"/>
      <c r="I39" s="2"/>
      <c r="J39" s="2"/>
      <c r="K39" s="2"/>
      <c r="L39" s="2"/>
      <c r="M39" s="2"/>
      <c r="N39" s="2"/>
      <c r="O39" s="2"/>
      <c r="P39" s="17"/>
      <c r="Q39" s="17"/>
      <c r="R39" s="2"/>
      <c r="S39" s="2"/>
      <c r="T39" s="2"/>
      <c r="U39" s="2"/>
      <c r="V39" s="2"/>
      <c r="W39" s="2"/>
      <c r="X39" s="2"/>
      <c r="Y39" s="2"/>
      <c r="Z39" s="2"/>
    </row>
    <row r="40" spans="1:26" ht="15.75" customHeight="1" x14ac:dyDescent="0.25">
      <c r="A40" s="163">
        <v>27</v>
      </c>
      <c r="B40" s="164" t="s">
        <v>46</v>
      </c>
      <c r="C40" s="152"/>
      <c r="D40" s="161"/>
      <c r="E40" s="161"/>
      <c r="F40" s="161"/>
      <c r="G40" s="2"/>
      <c r="H40" s="2"/>
      <c r="I40" s="2"/>
      <c r="J40" s="2"/>
      <c r="K40" s="2"/>
      <c r="L40" s="2"/>
      <c r="M40" s="2"/>
      <c r="N40" s="2"/>
      <c r="O40" s="2"/>
      <c r="P40" s="17"/>
      <c r="Q40" s="17"/>
      <c r="R40" s="2"/>
      <c r="S40" s="2"/>
      <c r="T40" s="2"/>
      <c r="U40" s="2"/>
      <c r="V40" s="2"/>
      <c r="W40" s="2"/>
      <c r="X40" s="2"/>
      <c r="Y40" s="2"/>
      <c r="Z40" s="2"/>
    </row>
    <row r="41" spans="1:26" ht="57" customHeight="1" x14ac:dyDescent="0.25">
      <c r="A41" s="157">
        <v>28</v>
      </c>
      <c r="B41" s="158" t="s">
        <v>109</v>
      </c>
      <c r="C41" s="159" t="str">
        <f>IF(C40="", "Date client applied?", (IF(D2="Select a Month", "Select Month",(IF(C40&lt;2,C38,ROUNDDOWN(((C38*(D3+1-(C40)))/D3),0))))))</f>
        <v>Date client applied?</v>
      </c>
      <c r="D41" s="160" t="str">
        <f>IF(AND(C41&gt;0, C41&lt;10),0,C41)</f>
        <v>Date client applied?</v>
      </c>
      <c r="E41" s="161"/>
      <c r="F41" s="161"/>
      <c r="G41" s="2"/>
      <c r="H41" s="2"/>
      <c r="I41" s="2"/>
      <c r="J41" s="2"/>
      <c r="K41" s="2"/>
      <c r="L41" s="2"/>
      <c r="M41" s="2"/>
      <c r="N41" s="2"/>
      <c r="O41" s="2"/>
      <c r="P41" s="17"/>
      <c r="Q41" s="17"/>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5.75" customHeight="1" x14ac:dyDescent="0.25">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5.75" customHeight="1" x14ac:dyDescent="0.25">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5.75" customHeight="1" x14ac:dyDescent="0.25">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5.75" customHeight="1" x14ac:dyDescent="0.25">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5.75" customHeight="1" x14ac:dyDescent="0.25">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5.75" customHeight="1" x14ac:dyDescent="0.25">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5.75" customHeight="1" x14ac:dyDescent="0.25">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5.75" customHeight="1" x14ac:dyDescent="0.25">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5.75" customHeight="1" x14ac:dyDescent="0.25">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5.75" customHeight="1" x14ac:dyDescent="0.25">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5.75" customHeight="1" x14ac:dyDescent="0.25">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5.75" customHeight="1" x14ac:dyDescent="0.25">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5.75" customHeight="1" x14ac:dyDescent="0.25">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5.75" customHeight="1" x14ac:dyDescent="0.25">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5.75" customHeight="1" x14ac:dyDescent="0.25">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5.75" customHeight="1" x14ac:dyDescent="0.25">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5.75" customHeight="1" x14ac:dyDescent="0.25">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5.75" customHeight="1"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5.75" customHeight="1" x14ac:dyDescent="0.25">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5.75" customHeight="1" x14ac:dyDescent="0.25">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5.75" customHeight="1" x14ac:dyDescent="0.25">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5.75" customHeight="1" x14ac:dyDescent="0.25">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5.75" customHeight="1" x14ac:dyDescent="0.25">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5.75" customHeight="1" x14ac:dyDescent="0.25">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5.75" customHeight="1" x14ac:dyDescent="0.25">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5.75" customHeight="1" x14ac:dyDescent="0.25">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5.75" customHeight="1" x14ac:dyDescent="0.25">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5.75" customHeight="1" x14ac:dyDescent="0.25">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5.75" customHeight="1" x14ac:dyDescent="0.25">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5.75" customHeight="1" x14ac:dyDescent="0.25">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5.75" customHeight="1" x14ac:dyDescent="0.25">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5.75" customHeight="1" x14ac:dyDescent="0.25">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5.75" customHeight="1" x14ac:dyDescent="0.25">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5.75" customHeight="1" x14ac:dyDescent="0.25">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5.75" customHeight="1" x14ac:dyDescent="0.25">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5.75" customHeight="1" x14ac:dyDescent="0.25">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5.75" customHeight="1" x14ac:dyDescent="0.25">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5.75" customHeight="1" x14ac:dyDescent="0.25">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5.75" customHeight="1" x14ac:dyDescent="0.25">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5.75" customHeight="1" x14ac:dyDescent="0.25">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5.75" customHeight="1" x14ac:dyDescent="0.25">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5.75" customHeight="1" x14ac:dyDescent="0.25">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5.75" customHeight="1" x14ac:dyDescent="0.25">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5.75" customHeight="1" x14ac:dyDescent="0.25">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5.75" customHeight="1" x14ac:dyDescent="0.25">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5.75" customHeight="1" x14ac:dyDescent="0.25">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5.75" customHeight="1" x14ac:dyDescent="0.25">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5.75" customHeight="1" x14ac:dyDescent="0.25">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5.75" customHeight="1" x14ac:dyDescent="0.25">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5.75" customHeight="1" x14ac:dyDescent="0.25">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5.75" customHeight="1" x14ac:dyDescent="0.25">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5.75" customHeight="1" x14ac:dyDescent="0.25">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5.75" customHeight="1" x14ac:dyDescent="0.25">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5.75" customHeight="1" x14ac:dyDescent="0.25">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5.75" customHeight="1" x14ac:dyDescent="0.25">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5.75" customHeight="1" x14ac:dyDescent="0.25">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5.75" customHeight="1" x14ac:dyDescent="0.25">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5.75" customHeight="1" x14ac:dyDescent="0.25">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5.75" customHeight="1" x14ac:dyDescent="0.25">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5.75" customHeight="1" x14ac:dyDescent="0.25">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5.75" customHeight="1" x14ac:dyDescent="0.25">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5.75" customHeight="1" x14ac:dyDescent="0.25">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5.75" customHeight="1" x14ac:dyDescent="0.25">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5.75" customHeight="1" x14ac:dyDescent="0.25">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5.75" customHeight="1" x14ac:dyDescent="0.25">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5.75" customHeight="1" x14ac:dyDescent="0.25">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5.75" customHeight="1" x14ac:dyDescent="0.25">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5.75" customHeight="1" x14ac:dyDescent="0.25">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5.75" customHeight="1" x14ac:dyDescent="0.25">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5.75" customHeight="1" x14ac:dyDescent="0.25">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5.75" customHeight="1" x14ac:dyDescent="0.25">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5.75" customHeight="1" x14ac:dyDescent="0.25">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5.75" customHeight="1" x14ac:dyDescent="0.25">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5.75" customHeight="1" x14ac:dyDescent="0.25">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5.75" customHeight="1" x14ac:dyDescent="0.25">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5.75" customHeight="1" x14ac:dyDescent="0.25">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5.75" customHeight="1" x14ac:dyDescent="0.25">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5.75" customHeight="1" x14ac:dyDescent="0.25">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5.75" customHeight="1" x14ac:dyDescent="0.25">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5.75" customHeight="1" x14ac:dyDescent="0.25">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5.75" customHeight="1" x14ac:dyDescent="0.25">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5.75" customHeight="1" x14ac:dyDescent="0.25">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5.75" customHeight="1" x14ac:dyDescent="0.25">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5.75" customHeight="1" x14ac:dyDescent="0.25">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5.75" customHeight="1" x14ac:dyDescent="0.25">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5.75" customHeight="1" x14ac:dyDescent="0.25">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5.75" customHeight="1" x14ac:dyDescent="0.25">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5.75" customHeight="1" x14ac:dyDescent="0.25">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5.75" customHeight="1" x14ac:dyDescent="0.25">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5.75" customHeight="1" x14ac:dyDescent="0.25">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5.75" customHeight="1" x14ac:dyDescent="0.25">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5.75" customHeight="1" x14ac:dyDescent="0.25">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5.75" customHeight="1" x14ac:dyDescent="0.25">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5.75" customHeight="1" x14ac:dyDescent="0.25">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5.75" customHeight="1" x14ac:dyDescent="0.25">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5.75" customHeight="1" x14ac:dyDescent="0.25">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5.75" customHeight="1" x14ac:dyDescent="0.25">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5.75" customHeight="1" x14ac:dyDescent="0.25">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5.75" customHeight="1" x14ac:dyDescent="0.25">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5.75" customHeight="1" x14ac:dyDescent="0.25">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5.75" customHeight="1" x14ac:dyDescent="0.25">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5.75" customHeight="1" x14ac:dyDescent="0.25">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5.75" customHeight="1" x14ac:dyDescent="0.25">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5.75" customHeight="1" x14ac:dyDescent="0.25">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5.75" customHeight="1" x14ac:dyDescent="0.25">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5.75" customHeight="1" x14ac:dyDescent="0.25">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5.75" customHeight="1" x14ac:dyDescent="0.25">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5.75" customHeight="1" x14ac:dyDescent="0.25">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5.75" customHeight="1" x14ac:dyDescent="0.25">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5.75" customHeight="1" x14ac:dyDescent="0.25">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5.75" customHeight="1" x14ac:dyDescent="0.25">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5.75" customHeight="1" x14ac:dyDescent="0.25">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5.75" customHeight="1" x14ac:dyDescent="0.25">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5.75" customHeight="1" x14ac:dyDescent="0.25">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5.75" customHeight="1" x14ac:dyDescent="0.25">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5.75" customHeight="1" x14ac:dyDescent="0.25">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5.75" customHeight="1" x14ac:dyDescent="0.25">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5.75" customHeight="1" x14ac:dyDescent="0.25">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5.75" customHeight="1" x14ac:dyDescent="0.25">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5.75" customHeight="1" x14ac:dyDescent="0.25">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5.75" customHeight="1" x14ac:dyDescent="0.25">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5.75" customHeight="1" x14ac:dyDescent="0.25">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5.75" customHeight="1" x14ac:dyDescent="0.25">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5.75" customHeight="1" x14ac:dyDescent="0.25">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5.75" customHeight="1" x14ac:dyDescent="0.25">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5.75" customHeight="1" x14ac:dyDescent="0.25">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5.75" customHeight="1" x14ac:dyDescent="0.25">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5.75" customHeight="1" x14ac:dyDescent="0.25">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5.75" customHeight="1" x14ac:dyDescent="0.25">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5.75" customHeight="1" x14ac:dyDescent="0.25">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5.75" customHeight="1" x14ac:dyDescent="0.25">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5.75" customHeight="1" x14ac:dyDescent="0.25">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5.75" customHeight="1" x14ac:dyDescent="0.25">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5.75" customHeight="1" x14ac:dyDescent="0.25">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5.75" customHeight="1" x14ac:dyDescent="0.25">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5.75" customHeight="1" x14ac:dyDescent="0.25">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5.75" customHeight="1" x14ac:dyDescent="0.25">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5.75" customHeight="1" x14ac:dyDescent="0.25">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5.75" customHeight="1" x14ac:dyDescent="0.25">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5.75" customHeight="1" x14ac:dyDescent="0.25">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5.75" customHeight="1" x14ac:dyDescent="0.25">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5.75" customHeight="1" x14ac:dyDescent="0.25">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5.75" customHeight="1" x14ac:dyDescent="0.25">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5.75" customHeight="1" x14ac:dyDescent="0.25">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5.75" customHeight="1" x14ac:dyDescent="0.25">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5.75" customHeight="1" x14ac:dyDescent="0.25">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5.75" customHeight="1" x14ac:dyDescent="0.25">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5.75" customHeight="1" x14ac:dyDescent="0.25">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5.75" customHeight="1" x14ac:dyDescent="0.25">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5.75" customHeight="1" x14ac:dyDescent="0.25">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5.75" customHeight="1" x14ac:dyDescent="0.25">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5.75" customHeight="1" x14ac:dyDescent="0.25">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5.75" customHeight="1" x14ac:dyDescent="0.25">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5.75" customHeight="1" x14ac:dyDescent="0.25">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5.75" customHeight="1" x14ac:dyDescent="0.25">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5.75" customHeight="1" x14ac:dyDescent="0.25">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5.75" customHeight="1" x14ac:dyDescent="0.25">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5.75" customHeight="1" x14ac:dyDescent="0.25">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5.75" customHeight="1" x14ac:dyDescent="0.25">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5.75" customHeight="1" x14ac:dyDescent="0.25">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5.75" customHeight="1" x14ac:dyDescent="0.25">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5.75" customHeight="1" x14ac:dyDescent="0.25">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5.75" customHeight="1" x14ac:dyDescent="0.25">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5.75" customHeight="1" x14ac:dyDescent="0.25">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5.75" customHeight="1" x14ac:dyDescent="0.25">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5.75" customHeight="1" x14ac:dyDescent="0.25">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5.75" customHeight="1" x14ac:dyDescent="0.25">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5.75" customHeight="1" x14ac:dyDescent="0.25">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5.75" customHeight="1" x14ac:dyDescent="0.25">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5.75" customHeight="1" x14ac:dyDescent="0.25">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5.75" customHeight="1" x14ac:dyDescent="0.25">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5.75" customHeight="1" x14ac:dyDescent="0.25">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5.75" customHeight="1" x14ac:dyDescent="0.25">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5.75" customHeight="1" x14ac:dyDescent="0.25">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5.75" customHeight="1" x14ac:dyDescent="0.25">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5.75" customHeight="1" x14ac:dyDescent="0.25">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5.75" customHeight="1" x14ac:dyDescent="0.25">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5.75" customHeight="1" x14ac:dyDescent="0.25">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5.75" customHeight="1" x14ac:dyDescent="0.25">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5.75" customHeight="1" x14ac:dyDescent="0.25">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5.75" customHeight="1" x14ac:dyDescent="0.25">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5.75" customHeight="1" x14ac:dyDescent="0.25">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5.75" customHeight="1" x14ac:dyDescent="0.25">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5.75" customHeight="1" x14ac:dyDescent="0.25">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5.75" customHeight="1" x14ac:dyDescent="0.25">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5.75" customHeight="1" x14ac:dyDescent="0.25">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5.75" customHeight="1" x14ac:dyDescent="0.25">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5.75" customHeight="1" x14ac:dyDescent="0.25">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5.75" customHeight="1" x14ac:dyDescent="0.25">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5.75" customHeight="1" x14ac:dyDescent="0.25">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5.75" customHeight="1" x14ac:dyDescent="0.25">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5.75" customHeight="1" x14ac:dyDescent="0.25">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5.75" customHeight="1" x14ac:dyDescent="0.25">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5.75" customHeight="1" x14ac:dyDescent="0.25">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5.75" customHeight="1" x14ac:dyDescent="0.25">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5.75" customHeight="1" x14ac:dyDescent="0.25">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5.75" customHeight="1" x14ac:dyDescent="0.25">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5.75" customHeight="1" x14ac:dyDescent="0.25">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5.75" customHeight="1" x14ac:dyDescent="0.25">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5.75" customHeight="1" x14ac:dyDescent="0.25">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5.75" customHeight="1" x14ac:dyDescent="0.25">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5.75" customHeight="1" x14ac:dyDescent="0.25">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5.75" customHeight="1" x14ac:dyDescent="0.25">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5.75" customHeight="1" x14ac:dyDescent="0.25">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5.75" customHeight="1" x14ac:dyDescent="0.25">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5.75" customHeight="1" x14ac:dyDescent="0.25">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5.75" customHeight="1" x14ac:dyDescent="0.25">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5.75" customHeight="1" x14ac:dyDescent="0.25">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5.75" customHeight="1" x14ac:dyDescent="0.25">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5.75" customHeight="1" x14ac:dyDescent="0.25">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5.75" customHeight="1" x14ac:dyDescent="0.25">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5.75" customHeight="1" x14ac:dyDescent="0.25">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5.75" customHeight="1" x14ac:dyDescent="0.25">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5.75" customHeight="1" x14ac:dyDescent="0.25">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5.75" customHeight="1" x14ac:dyDescent="0.25">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5.75" customHeight="1" x14ac:dyDescent="0.25">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5.75" customHeight="1" x14ac:dyDescent="0.25">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5.75" customHeight="1" x14ac:dyDescent="0.25">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5.75" customHeight="1" x14ac:dyDescent="0.25">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5.75" customHeight="1" x14ac:dyDescent="0.25">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5.75" customHeight="1" x14ac:dyDescent="0.25">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5.75" customHeight="1" x14ac:dyDescent="0.25">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5.75" customHeight="1" x14ac:dyDescent="0.25">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5.75" customHeight="1" x14ac:dyDescent="0.25">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5.75" customHeight="1" x14ac:dyDescent="0.25">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5.75" customHeight="1" x14ac:dyDescent="0.25">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5.75" customHeight="1" x14ac:dyDescent="0.25">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5.75" customHeight="1" x14ac:dyDescent="0.25">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5.75" customHeight="1" x14ac:dyDescent="0.25">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5.75" customHeight="1" x14ac:dyDescent="0.25">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5.75" customHeight="1" x14ac:dyDescent="0.25">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5.75" customHeight="1" x14ac:dyDescent="0.25">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5.75" customHeight="1" x14ac:dyDescent="0.25">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5.75" customHeight="1" x14ac:dyDescent="0.25">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5.75" customHeight="1" x14ac:dyDescent="0.25">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5.75" customHeight="1" x14ac:dyDescent="0.25">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5.75" customHeight="1" x14ac:dyDescent="0.25">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5.75" customHeight="1" x14ac:dyDescent="0.25">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5.75" customHeight="1" x14ac:dyDescent="0.25">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5.75" customHeight="1" x14ac:dyDescent="0.25">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5.75" customHeight="1" x14ac:dyDescent="0.25">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5.75" customHeight="1" x14ac:dyDescent="0.25">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5.75" customHeight="1" x14ac:dyDescent="0.25">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5.75" customHeight="1" x14ac:dyDescent="0.25">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5.75" customHeight="1" x14ac:dyDescent="0.25">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5.75" customHeight="1" x14ac:dyDescent="0.25">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5.75" customHeight="1" x14ac:dyDescent="0.25">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5.75" customHeight="1" x14ac:dyDescent="0.25">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5.75" customHeight="1" x14ac:dyDescent="0.25">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5.75" customHeight="1" x14ac:dyDescent="0.25">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5.75" customHeight="1" x14ac:dyDescent="0.25">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5.75" customHeight="1" x14ac:dyDescent="0.25">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5.75" customHeight="1" x14ac:dyDescent="0.25">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5.75" customHeight="1" x14ac:dyDescent="0.25">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5.75" customHeight="1" x14ac:dyDescent="0.25">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5.75" customHeight="1" x14ac:dyDescent="0.25">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5.75" customHeight="1" x14ac:dyDescent="0.25">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5.75" customHeight="1" x14ac:dyDescent="0.25">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5.75" customHeight="1" x14ac:dyDescent="0.25">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5.75" customHeight="1" x14ac:dyDescent="0.25">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5.75" customHeight="1" x14ac:dyDescent="0.25">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5.75" customHeight="1" x14ac:dyDescent="0.25">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5.75" customHeight="1" x14ac:dyDescent="0.25">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5.75" customHeight="1" x14ac:dyDescent="0.25">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5.75" customHeight="1" x14ac:dyDescent="0.25">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5.75" customHeight="1" x14ac:dyDescent="0.25">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5.75" customHeight="1" x14ac:dyDescent="0.25">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5.75" customHeight="1" x14ac:dyDescent="0.25">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5.75" customHeight="1" x14ac:dyDescent="0.25">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5.75" customHeight="1" x14ac:dyDescent="0.25">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5.75" customHeight="1" x14ac:dyDescent="0.25">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5.75" customHeight="1" x14ac:dyDescent="0.25">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5.75" customHeight="1" x14ac:dyDescent="0.25">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5.75" customHeight="1" x14ac:dyDescent="0.25">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5.75" customHeight="1" x14ac:dyDescent="0.25">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5.75" customHeight="1" x14ac:dyDescent="0.25">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5.75" customHeight="1" x14ac:dyDescent="0.25">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5.75" customHeight="1" x14ac:dyDescent="0.25">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5.75" customHeight="1" x14ac:dyDescent="0.25">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5.75" customHeight="1" x14ac:dyDescent="0.25">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5.75" customHeight="1" x14ac:dyDescent="0.25">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5.75" customHeight="1" x14ac:dyDescent="0.25">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5.75" customHeight="1" x14ac:dyDescent="0.25">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5.75" customHeight="1" x14ac:dyDescent="0.25">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5.75" customHeight="1" x14ac:dyDescent="0.25">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5.75" customHeight="1" x14ac:dyDescent="0.25">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5.75" customHeight="1" x14ac:dyDescent="0.25">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5.75" customHeight="1" x14ac:dyDescent="0.25">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5.75" customHeight="1" x14ac:dyDescent="0.25">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5.75" customHeight="1" x14ac:dyDescent="0.25">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5.75" customHeight="1" x14ac:dyDescent="0.25">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5.75" customHeight="1" x14ac:dyDescent="0.25">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5.75" customHeight="1" x14ac:dyDescent="0.25">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5.75" customHeight="1" x14ac:dyDescent="0.25">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5.75" customHeight="1" x14ac:dyDescent="0.25">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5.75" customHeight="1" x14ac:dyDescent="0.25">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5.75" customHeight="1" x14ac:dyDescent="0.25">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5.75" customHeight="1" x14ac:dyDescent="0.25">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5.75" customHeight="1" x14ac:dyDescent="0.25">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5.75" customHeight="1" x14ac:dyDescent="0.25">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5.75" customHeight="1" x14ac:dyDescent="0.25">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5.75" customHeight="1" x14ac:dyDescent="0.25">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5.75" customHeight="1" x14ac:dyDescent="0.25">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5.75" customHeight="1" x14ac:dyDescent="0.25">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5.75" customHeight="1" x14ac:dyDescent="0.25">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5.75" customHeight="1" x14ac:dyDescent="0.25">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5.75" customHeight="1" x14ac:dyDescent="0.25">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5.75" customHeight="1" x14ac:dyDescent="0.25">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5.75" customHeight="1" x14ac:dyDescent="0.25">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5.75" customHeight="1" x14ac:dyDescent="0.25">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5.75" customHeight="1" x14ac:dyDescent="0.25">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5.75" customHeight="1" x14ac:dyDescent="0.25">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5.75" customHeight="1" x14ac:dyDescent="0.25">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5.75" customHeight="1" x14ac:dyDescent="0.25">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5.75" customHeight="1" x14ac:dyDescent="0.25">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5.75" customHeight="1" x14ac:dyDescent="0.25">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5.75" customHeight="1" x14ac:dyDescent="0.25">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5.75" customHeight="1" x14ac:dyDescent="0.25">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5.75" customHeight="1" x14ac:dyDescent="0.25">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5.75" customHeight="1" x14ac:dyDescent="0.25">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5.75" customHeight="1" x14ac:dyDescent="0.25">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5.75" customHeight="1" x14ac:dyDescent="0.25">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5.75" customHeight="1" x14ac:dyDescent="0.25">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5.75" customHeight="1" x14ac:dyDescent="0.25">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5.75" customHeight="1" x14ac:dyDescent="0.25">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5.75" customHeight="1" x14ac:dyDescent="0.25">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5.75" customHeight="1" x14ac:dyDescent="0.25">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5.75" customHeight="1" x14ac:dyDescent="0.25">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5.75" customHeight="1" x14ac:dyDescent="0.25">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5.75" customHeight="1" x14ac:dyDescent="0.25">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5.75" customHeight="1" x14ac:dyDescent="0.25">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5.75" customHeight="1" x14ac:dyDescent="0.25">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5.75" customHeight="1" x14ac:dyDescent="0.25">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5.75" customHeight="1" x14ac:dyDescent="0.25">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5.75" customHeight="1" x14ac:dyDescent="0.25">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5.75" customHeight="1" x14ac:dyDescent="0.25">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5.75" customHeight="1" x14ac:dyDescent="0.25">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5.75" customHeight="1" x14ac:dyDescent="0.25">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5.75" customHeight="1" x14ac:dyDescent="0.25">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5.75" customHeight="1" x14ac:dyDescent="0.25">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5.75" customHeight="1" x14ac:dyDescent="0.25">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5.75" customHeight="1" x14ac:dyDescent="0.25">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5.75" customHeight="1" x14ac:dyDescent="0.25">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5.75" customHeight="1" x14ac:dyDescent="0.25">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5.75" customHeight="1" x14ac:dyDescent="0.25">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5.75" customHeight="1" x14ac:dyDescent="0.25">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5.75" customHeight="1" x14ac:dyDescent="0.25">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5.75" customHeight="1" x14ac:dyDescent="0.25">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5.75" customHeight="1" x14ac:dyDescent="0.25">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5.75" customHeight="1" x14ac:dyDescent="0.25">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5.75" customHeight="1" x14ac:dyDescent="0.25">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5.75" customHeight="1" x14ac:dyDescent="0.25">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5.75" customHeight="1" x14ac:dyDescent="0.25">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5.75" customHeight="1" x14ac:dyDescent="0.25">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5.75" customHeight="1" x14ac:dyDescent="0.25">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5.75" customHeight="1" x14ac:dyDescent="0.25">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5.75" customHeight="1" x14ac:dyDescent="0.25">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5.75" customHeight="1" x14ac:dyDescent="0.25">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5.75" customHeight="1" x14ac:dyDescent="0.25">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5.75" customHeight="1" x14ac:dyDescent="0.25">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5.75" customHeight="1" x14ac:dyDescent="0.25">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5.75" customHeight="1" x14ac:dyDescent="0.25">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5.75" customHeight="1" x14ac:dyDescent="0.25">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5.75" customHeight="1" x14ac:dyDescent="0.25">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5.75" customHeight="1" x14ac:dyDescent="0.25">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5.75" customHeight="1" x14ac:dyDescent="0.25">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5.75" customHeight="1" x14ac:dyDescent="0.25">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5.75" customHeight="1" x14ac:dyDescent="0.25">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5.75" customHeight="1" x14ac:dyDescent="0.25">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5.75" customHeight="1" x14ac:dyDescent="0.25">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5.75" customHeight="1" x14ac:dyDescent="0.25">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5.75" customHeight="1" x14ac:dyDescent="0.25">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5.75" customHeight="1" x14ac:dyDescent="0.25">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5.75" customHeight="1" x14ac:dyDescent="0.25">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5.75" customHeight="1" x14ac:dyDescent="0.25">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5.75" customHeight="1" x14ac:dyDescent="0.25">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5.75" customHeight="1" x14ac:dyDescent="0.25">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5.75" customHeight="1" x14ac:dyDescent="0.25">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5.75" customHeight="1" x14ac:dyDescent="0.25">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5.75" customHeight="1" x14ac:dyDescent="0.25">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5.75" customHeight="1" x14ac:dyDescent="0.25">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5.75" customHeight="1" x14ac:dyDescent="0.25">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5.75" customHeight="1" x14ac:dyDescent="0.25">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5.75" customHeight="1" x14ac:dyDescent="0.25">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5.75" customHeight="1" x14ac:dyDescent="0.25">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5.75" customHeight="1" x14ac:dyDescent="0.25">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5.75" customHeight="1" x14ac:dyDescent="0.25">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5.75" customHeight="1" x14ac:dyDescent="0.25">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5.75" customHeight="1" x14ac:dyDescent="0.25">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5.75" customHeight="1" x14ac:dyDescent="0.25">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5.75" customHeight="1" x14ac:dyDescent="0.25">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5.75" customHeight="1" x14ac:dyDescent="0.25">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5.75" customHeight="1" x14ac:dyDescent="0.25">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5.75" customHeight="1" x14ac:dyDescent="0.25">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5.75" customHeight="1" x14ac:dyDescent="0.25">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5.75" customHeight="1" x14ac:dyDescent="0.25">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5.75" customHeight="1" x14ac:dyDescent="0.25">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5.75" customHeight="1" x14ac:dyDescent="0.25">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5.75" customHeight="1" x14ac:dyDescent="0.25">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5.75" customHeight="1" x14ac:dyDescent="0.25">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5.75" customHeight="1" x14ac:dyDescent="0.25">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5.75" customHeight="1" x14ac:dyDescent="0.25">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5.75" customHeight="1" x14ac:dyDescent="0.25">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5.75" customHeight="1" x14ac:dyDescent="0.25">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5.75" customHeight="1" x14ac:dyDescent="0.25">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5.75" customHeight="1" x14ac:dyDescent="0.25">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5.75" customHeight="1" x14ac:dyDescent="0.25">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5.75" customHeight="1" x14ac:dyDescent="0.25">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5.75" customHeight="1" x14ac:dyDescent="0.25">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5.75" customHeight="1" x14ac:dyDescent="0.25">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5.75" customHeight="1" x14ac:dyDescent="0.25">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5.75" customHeight="1" x14ac:dyDescent="0.25">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5.75" customHeight="1" x14ac:dyDescent="0.25">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5.75" customHeight="1" x14ac:dyDescent="0.25">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5.75" customHeight="1" x14ac:dyDescent="0.25">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5.75" customHeight="1" x14ac:dyDescent="0.25">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5.75" customHeight="1" x14ac:dyDescent="0.25">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5.75" customHeight="1" x14ac:dyDescent="0.25">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5.75" customHeight="1" x14ac:dyDescent="0.25">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5.75" customHeight="1" x14ac:dyDescent="0.25">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5.75" customHeight="1" x14ac:dyDescent="0.25">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5.75" customHeight="1" x14ac:dyDescent="0.25">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5.75" customHeight="1" x14ac:dyDescent="0.25">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5.75" customHeight="1" x14ac:dyDescent="0.25">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5.75" customHeight="1" x14ac:dyDescent="0.25">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5.75" customHeight="1" x14ac:dyDescent="0.25">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5.75" customHeight="1" x14ac:dyDescent="0.25">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5.75" customHeight="1" x14ac:dyDescent="0.25">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5.75" customHeight="1" x14ac:dyDescent="0.25">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5.75" customHeight="1" x14ac:dyDescent="0.25">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5.75" customHeight="1" x14ac:dyDescent="0.25">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5.75" customHeight="1" x14ac:dyDescent="0.25">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5.75" customHeight="1" x14ac:dyDescent="0.25">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5.75" customHeight="1" x14ac:dyDescent="0.25">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5.75" customHeight="1" x14ac:dyDescent="0.25">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5.75" customHeight="1" x14ac:dyDescent="0.25">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5.75" customHeight="1" x14ac:dyDescent="0.25">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5.75" customHeight="1" x14ac:dyDescent="0.25">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5.75" customHeight="1" x14ac:dyDescent="0.25">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5.75" customHeight="1" x14ac:dyDescent="0.25">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5.75" customHeight="1" x14ac:dyDescent="0.25">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5.75" customHeight="1" x14ac:dyDescent="0.25">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5.75" customHeight="1" x14ac:dyDescent="0.25">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5.75" customHeight="1" x14ac:dyDescent="0.25">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5.75" customHeight="1" x14ac:dyDescent="0.25">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5.75" customHeight="1" x14ac:dyDescent="0.25">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5.75" customHeight="1" x14ac:dyDescent="0.25">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5.75" customHeight="1" x14ac:dyDescent="0.25">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5.75" customHeight="1" x14ac:dyDescent="0.25">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5.75" customHeight="1" x14ac:dyDescent="0.25">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5.75" customHeight="1" x14ac:dyDescent="0.25">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5.75" customHeight="1" x14ac:dyDescent="0.25">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5.75" customHeight="1" x14ac:dyDescent="0.25">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5.75" customHeight="1" x14ac:dyDescent="0.25">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5.75" customHeight="1" x14ac:dyDescent="0.25">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5.75" customHeight="1" x14ac:dyDescent="0.25">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5.75" customHeight="1" x14ac:dyDescent="0.25">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5.75" customHeight="1" x14ac:dyDescent="0.25">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5.75" customHeight="1" x14ac:dyDescent="0.25">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5.75" customHeight="1" x14ac:dyDescent="0.25">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5.75" customHeight="1" x14ac:dyDescent="0.25">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5.75" customHeight="1" x14ac:dyDescent="0.25">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5.75" customHeight="1" x14ac:dyDescent="0.25">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5.75" customHeight="1" x14ac:dyDescent="0.25">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5.75" customHeight="1" x14ac:dyDescent="0.25">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5.75" customHeight="1" x14ac:dyDescent="0.25">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5.75" customHeight="1" x14ac:dyDescent="0.25">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5.75" customHeight="1" x14ac:dyDescent="0.25">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5.75" customHeight="1" x14ac:dyDescent="0.25">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5.75" customHeight="1" x14ac:dyDescent="0.25">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5.75" customHeight="1" x14ac:dyDescent="0.25">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5.75" customHeight="1" x14ac:dyDescent="0.25">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5.75" customHeight="1" x14ac:dyDescent="0.25">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5.75" customHeight="1" x14ac:dyDescent="0.25">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5.75" customHeight="1" x14ac:dyDescent="0.25">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5.75" customHeight="1" x14ac:dyDescent="0.25">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5.75" customHeight="1" x14ac:dyDescent="0.25">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5.75" customHeight="1" x14ac:dyDescent="0.25">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5.75" customHeight="1" x14ac:dyDescent="0.25">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5.75" customHeight="1" x14ac:dyDescent="0.25">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5.75" customHeight="1" x14ac:dyDescent="0.25">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5.75" customHeight="1" x14ac:dyDescent="0.25">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5.75" customHeight="1" x14ac:dyDescent="0.25">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5.75" customHeight="1" x14ac:dyDescent="0.25">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5.75" customHeight="1" x14ac:dyDescent="0.25">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5.75" customHeight="1" x14ac:dyDescent="0.25">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5.75" customHeight="1" x14ac:dyDescent="0.25">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5.75" customHeight="1" x14ac:dyDescent="0.25">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5.75" customHeight="1" x14ac:dyDescent="0.25">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5.75" customHeight="1" x14ac:dyDescent="0.25">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5.75" customHeight="1" x14ac:dyDescent="0.25">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5.75" customHeight="1" x14ac:dyDescent="0.25">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5.75" customHeight="1" x14ac:dyDescent="0.25">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5.75" customHeight="1" x14ac:dyDescent="0.25">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5.75" customHeight="1" x14ac:dyDescent="0.25">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5.75" customHeight="1" x14ac:dyDescent="0.25">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5.75" customHeight="1" x14ac:dyDescent="0.25">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5.75" customHeight="1" x14ac:dyDescent="0.25">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5.75" customHeight="1" x14ac:dyDescent="0.25">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5.75" customHeight="1" x14ac:dyDescent="0.25">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5.75" customHeight="1" x14ac:dyDescent="0.25">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5.75" customHeight="1" x14ac:dyDescent="0.25">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5.75" customHeight="1" x14ac:dyDescent="0.25">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5.75" customHeight="1" x14ac:dyDescent="0.25">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5.75" customHeight="1" x14ac:dyDescent="0.25">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5.75" customHeight="1" x14ac:dyDescent="0.25">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5.75" customHeight="1" x14ac:dyDescent="0.25">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5.75" customHeight="1" x14ac:dyDescent="0.25">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5.75" customHeight="1" x14ac:dyDescent="0.25">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5.75" customHeight="1" x14ac:dyDescent="0.25">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5.75" customHeight="1" x14ac:dyDescent="0.25">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5.75" customHeight="1" x14ac:dyDescent="0.25">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5.75" customHeight="1" x14ac:dyDescent="0.25">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5.75" customHeight="1" x14ac:dyDescent="0.25">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5.75" customHeight="1" x14ac:dyDescent="0.25">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5.75" customHeight="1" x14ac:dyDescent="0.25">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5.75" customHeight="1" x14ac:dyDescent="0.25">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5.75" customHeight="1" x14ac:dyDescent="0.25">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5.75" customHeight="1" x14ac:dyDescent="0.25">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5.75" customHeight="1" x14ac:dyDescent="0.25">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5.75" customHeight="1" x14ac:dyDescent="0.25">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5.75" customHeight="1" x14ac:dyDescent="0.25">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5.75" customHeight="1" x14ac:dyDescent="0.25">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5.75" customHeight="1" x14ac:dyDescent="0.25">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5.75" customHeight="1" x14ac:dyDescent="0.25">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5.75" customHeight="1" x14ac:dyDescent="0.25">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5.75" customHeight="1" x14ac:dyDescent="0.25">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5.75" customHeight="1" x14ac:dyDescent="0.25">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5.75" customHeight="1" x14ac:dyDescent="0.25">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5.75" customHeight="1" x14ac:dyDescent="0.25">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5.75" customHeight="1" x14ac:dyDescent="0.25">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5.75" customHeight="1" x14ac:dyDescent="0.25">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5.75" customHeight="1" x14ac:dyDescent="0.25">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5.75" customHeight="1" x14ac:dyDescent="0.25">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5.75" customHeight="1" x14ac:dyDescent="0.25">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5.75" customHeight="1" x14ac:dyDescent="0.25">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5.75" customHeight="1" x14ac:dyDescent="0.25">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5.75" customHeight="1" x14ac:dyDescent="0.25">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5.75" customHeight="1" x14ac:dyDescent="0.25">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5.75" customHeight="1" x14ac:dyDescent="0.25">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5.75" customHeight="1" x14ac:dyDescent="0.25">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5.75" customHeight="1" x14ac:dyDescent="0.25">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5.75" customHeight="1" x14ac:dyDescent="0.25">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5.75" customHeight="1" x14ac:dyDescent="0.25">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5.75" customHeight="1" x14ac:dyDescent="0.25">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5.75" customHeight="1" x14ac:dyDescent="0.25">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5.75" customHeight="1" x14ac:dyDescent="0.25">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5.75" customHeight="1" x14ac:dyDescent="0.25">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5.75" customHeight="1" x14ac:dyDescent="0.25">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5.75" customHeight="1" x14ac:dyDescent="0.25">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5.75" customHeight="1" x14ac:dyDescent="0.25">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5.75" customHeight="1" x14ac:dyDescent="0.25">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5.75" customHeight="1" x14ac:dyDescent="0.25">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5.75" customHeight="1" x14ac:dyDescent="0.25">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5.75" customHeight="1" x14ac:dyDescent="0.25">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5.75" customHeight="1" x14ac:dyDescent="0.25">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5.75" customHeight="1" x14ac:dyDescent="0.25">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5.75" customHeight="1" x14ac:dyDescent="0.25">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5.75" customHeight="1" x14ac:dyDescent="0.25">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5.75" customHeight="1" x14ac:dyDescent="0.25">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5.75" customHeight="1" x14ac:dyDescent="0.25">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5.75" customHeight="1" x14ac:dyDescent="0.25">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5.75" customHeight="1" x14ac:dyDescent="0.25">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5.75" customHeight="1" x14ac:dyDescent="0.25">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5.75" customHeight="1" x14ac:dyDescent="0.25">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5.75" customHeight="1" x14ac:dyDescent="0.25">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5.75" customHeight="1" x14ac:dyDescent="0.25">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5.75" customHeight="1" x14ac:dyDescent="0.25">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5.75" customHeight="1" x14ac:dyDescent="0.25">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5.75" customHeight="1" x14ac:dyDescent="0.25">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5.75" customHeight="1" x14ac:dyDescent="0.25">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5.75" customHeight="1" x14ac:dyDescent="0.25">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5.75" customHeight="1" x14ac:dyDescent="0.25">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5.75" customHeight="1" x14ac:dyDescent="0.25">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5.75" customHeight="1" x14ac:dyDescent="0.25">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5.75" customHeight="1" x14ac:dyDescent="0.25">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5.75" customHeight="1" x14ac:dyDescent="0.25">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5.75" customHeight="1" x14ac:dyDescent="0.25">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5.75" customHeight="1" x14ac:dyDescent="0.25">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5.75" customHeight="1" x14ac:dyDescent="0.25">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5.75" customHeight="1" x14ac:dyDescent="0.25">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5.75" customHeight="1" x14ac:dyDescent="0.25">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5.75" customHeight="1" x14ac:dyDescent="0.25">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5.75" customHeight="1" x14ac:dyDescent="0.25">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5.75" customHeight="1" x14ac:dyDescent="0.25">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5.75" customHeight="1" x14ac:dyDescent="0.25">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5.75" customHeight="1" x14ac:dyDescent="0.25">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5.75" customHeight="1" x14ac:dyDescent="0.25">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5.75" customHeight="1" x14ac:dyDescent="0.25">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5.75" customHeight="1" x14ac:dyDescent="0.25">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5.75" customHeight="1" x14ac:dyDescent="0.25">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5.75" customHeight="1" x14ac:dyDescent="0.25">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5.75" customHeight="1" x14ac:dyDescent="0.25">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5.75" customHeight="1" x14ac:dyDescent="0.25">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5.75" customHeight="1" x14ac:dyDescent="0.25">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5.75" customHeight="1" x14ac:dyDescent="0.25">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5.75" customHeight="1" x14ac:dyDescent="0.25">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5.75" customHeight="1" x14ac:dyDescent="0.25">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5.75" customHeight="1" x14ac:dyDescent="0.25">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5.75" customHeight="1" x14ac:dyDescent="0.25">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5.75" customHeight="1" x14ac:dyDescent="0.25">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5.75" customHeight="1" x14ac:dyDescent="0.25">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5.75" customHeight="1" x14ac:dyDescent="0.25">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5.75" customHeight="1" x14ac:dyDescent="0.25">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5.75" customHeight="1" x14ac:dyDescent="0.25">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5.75" customHeight="1" x14ac:dyDescent="0.25">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5.75" customHeight="1" x14ac:dyDescent="0.25">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5.75" customHeight="1" x14ac:dyDescent="0.25">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5.75" customHeight="1" x14ac:dyDescent="0.25">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5.75" customHeight="1" x14ac:dyDescent="0.25">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5.75" customHeight="1" x14ac:dyDescent="0.25">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5.75" customHeight="1" x14ac:dyDescent="0.25">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5.75" customHeight="1" x14ac:dyDescent="0.25">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5.75" customHeight="1" x14ac:dyDescent="0.25">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5.75" customHeight="1" x14ac:dyDescent="0.25">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5.75" customHeight="1" x14ac:dyDescent="0.25">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5.75" customHeight="1" x14ac:dyDescent="0.25">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5.75" customHeight="1" x14ac:dyDescent="0.25">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5.75" customHeight="1" x14ac:dyDescent="0.25">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5.75" customHeight="1" x14ac:dyDescent="0.25">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5.75" customHeight="1" x14ac:dyDescent="0.25">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5.75" customHeight="1" x14ac:dyDescent="0.25">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5.75" customHeight="1" x14ac:dyDescent="0.25">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5.75" customHeight="1" x14ac:dyDescent="0.25">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5.75" customHeight="1" x14ac:dyDescent="0.25">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5.75" customHeight="1" x14ac:dyDescent="0.25">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5.75" customHeight="1" x14ac:dyDescent="0.25">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5.75" customHeight="1" x14ac:dyDescent="0.25">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5.75" customHeight="1" x14ac:dyDescent="0.25">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5.75" customHeight="1" x14ac:dyDescent="0.25">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5.75" customHeight="1" x14ac:dyDescent="0.25">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5.75" customHeight="1" x14ac:dyDescent="0.25">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5.75" customHeight="1" x14ac:dyDescent="0.25">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5.75" customHeight="1" x14ac:dyDescent="0.25">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5.75" customHeight="1" x14ac:dyDescent="0.25">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5.75" customHeight="1" x14ac:dyDescent="0.25">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5.75" customHeight="1" x14ac:dyDescent="0.25">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5.75" customHeight="1" x14ac:dyDescent="0.25">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5.75" customHeight="1" x14ac:dyDescent="0.25">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5.75" customHeight="1" x14ac:dyDescent="0.25">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5.75" customHeight="1" x14ac:dyDescent="0.25">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5.75" customHeight="1" x14ac:dyDescent="0.25">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5.75" customHeight="1" x14ac:dyDescent="0.25">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5.75" customHeight="1" x14ac:dyDescent="0.25">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5.75" customHeight="1" x14ac:dyDescent="0.25">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5.75" customHeight="1" x14ac:dyDescent="0.25">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5.75" customHeight="1" x14ac:dyDescent="0.25">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5.75" customHeight="1" x14ac:dyDescent="0.25">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5.75" customHeight="1" x14ac:dyDescent="0.25">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5.75" customHeight="1" x14ac:dyDescent="0.25">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5.75" customHeight="1" x14ac:dyDescent="0.25">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5.75" customHeight="1" x14ac:dyDescent="0.25">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5.75" customHeight="1" x14ac:dyDescent="0.25">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5.75" customHeight="1" x14ac:dyDescent="0.25">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5.75" customHeight="1" x14ac:dyDescent="0.25">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5.75" customHeight="1" x14ac:dyDescent="0.25">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5.75" customHeight="1" x14ac:dyDescent="0.25">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5.75" customHeight="1" x14ac:dyDescent="0.25">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5.75" customHeight="1" x14ac:dyDescent="0.25">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5.75" customHeight="1" x14ac:dyDescent="0.25">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5.75" customHeight="1" x14ac:dyDescent="0.25">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5.75" customHeight="1" x14ac:dyDescent="0.25">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5.75" customHeight="1" x14ac:dyDescent="0.25">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5.75" customHeight="1" x14ac:dyDescent="0.25">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5.75" customHeight="1" x14ac:dyDescent="0.25">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5.75" customHeight="1" x14ac:dyDescent="0.25">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5.75" customHeight="1" x14ac:dyDescent="0.25">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5.75" customHeight="1" x14ac:dyDescent="0.25">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5.75" customHeight="1" x14ac:dyDescent="0.25">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5.75" customHeight="1" x14ac:dyDescent="0.25">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5.75" customHeight="1" x14ac:dyDescent="0.25">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5.75" customHeight="1" x14ac:dyDescent="0.25">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5.75" customHeight="1" x14ac:dyDescent="0.25">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5.75" customHeight="1" x14ac:dyDescent="0.25">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5.75" customHeight="1" x14ac:dyDescent="0.25">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5.75" customHeight="1" x14ac:dyDescent="0.25">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5.75" customHeight="1" x14ac:dyDescent="0.25">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5.75" customHeight="1" x14ac:dyDescent="0.25">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5.75" customHeight="1" x14ac:dyDescent="0.25">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5.75" customHeight="1" x14ac:dyDescent="0.25">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5.75" customHeight="1" x14ac:dyDescent="0.25">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5.75" customHeight="1" x14ac:dyDescent="0.25">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5.75" customHeight="1" x14ac:dyDescent="0.25">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5.75" customHeight="1" x14ac:dyDescent="0.25">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5.75" customHeight="1" x14ac:dyDescent="0.25">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5.75" customHeight="1" x14ac:dyDescent="0.25">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5.75" customHeight="1" x14ac:dyDescent="0.25">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5.75" customHeight="1" x14ac:dyDescent="0.25">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5.75" customHeight="1" x14ac:dyDescent="0.25">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5.75" customHeight="1" x14ac:dyDescent="0.25">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5.75" customHeight="1" x14ac:dyDescent="0.25">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5.75" customHeight="1" x14ac:dyDescent="0.25">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5.75" customHeight="1" x14ac:dyDescent="0.25">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5.75" customHeight="1" x14ac:dyDescent="0.25">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5.75" customHeight="1" x14ac:dyDescent="0.25">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5.75" customHeight="1" x14ac:dyDescent="0.25">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5.75" customHeight="1" x14ac:dyDescent="0.25">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5.75" customHeight="1" x14ac:dyDescent="0.25">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5.75" customHeight="1" x14ac:dyDescent="0.25">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5.75" customHeight="1" x14ac:dyDescent="0.25">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5.75" customHeight="1" x14ac:dyDescent="0.25">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5.75" customHeight="1" x14ac:dyDescent="0.25">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5.75" customHeight="1" x14ac:dyDescent="0.25">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5.75" customHeight="1" x14ac:dyDescent="0.25">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5.75" customHeight="1" x14ac:dyDescent="0.25">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5.75" customHeight="1" x14ac:dyDescent="0.25">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5.75" customHeight="1" x14ac:dyDescent="0.25">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5.75" customHeight="1" x14ac:dyDescent="0.25">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5.75" customHeight="1" x14ac:dyDescent="0.25">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5.75" customHeight="1" x14ac:dyDescent="0.25">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5.75" customHeight="1" x14ac:dyDescent="0.25">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5.75" customHeight="1" x14ac:dyDescent="0.25">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5.75" customHeight="1" x14ac:dyDescent="0.25">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5.75" customHeight="1" x14ac:dyDescent="0.25">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5.75" customHeight="1" x14ac:dyDescent="0.25">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5.75" customHeight="1" x14ac:dyDescent="0.25">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5.75" customHeight="1" x14ac:dyDescent="0.25">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5.75" customHeight="1" x14ac:dyDescent="0.25">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5.75" customHeight="1" x14ac:dyDescent="0.25">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5.75" customHeight="1" x14ac:dyDescent="0.25">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5.75" customHeight="1" x14ac:dyDescent="0.25">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5.75" customHeight="1" x14ac:dyDescent="0.25">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5.75" customHeight="1" x14ac:dyDescent="0.25">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5.75" customHeight="1" x14ac:dyDescent="0.25">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5.75" customHeight="1" x14ac:dyDescent="0.25">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5.75" customHeight="1" x14ac:dyDescent="0.25">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5.75" customHeight="1" x14ac:dyDescent="0.25">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5.75" customHeight="1" x14ac:dyDescent="0.25">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5.75" customHeight="1" x14ac:dyDescent="0.25">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5.75" customHeight="1" x14ac:dyDescent="0.25">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5.75" customHeight="1" x14ac:dyDescent="0.25">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5.75" customHeight="1" x14ac:dyDescent="0.25">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5.75" customHeight="1" x14ac:dyDescent="0.25">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5.75" customHeight="1" x14ac:dyDescent="0.25">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5.75" customHeight="1" x14ac:dyDescent="0.25">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5.75" customHeight="1" x14ac:dyDescent="0.25">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5.75" customHeight="1" x14ac:dyDescent="0.25">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5.75" customHeight="1" x14ac:dyDescent="0.25">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5.75" customHeight="1" x14ac:dyDescent="0.25">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5.75" customHeight="1" x14ac:dyDescent="0.25">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5.75" customHeight="1" x14ac:dyDescent="0.25">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5.75" customHeight="1" x14ac:dyDescent="0.25">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5.75" customHeight="1" x14ac:dyDescent="0.25">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5.75" customHeight="1" x14ac:dyDescent="0.25">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5.75" customHeight="1" x14ac:dyDescent="0.25">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5.75" customHeight="1" x14ac:dyDescent="0.25">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5.75" customHeight="1" x14ac:dyDescent="0.25">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5.75" customHeight="1" x14ac:dyDescent="0.25">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5.75" customHeight="1" x14ac:dyDescent="0.25">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5.75" customHeight="1" x14ac:dyDescent="0.25">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5.75" customHeight="1" x14ac:dyDescent="0.25">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5.75" customHeight="1" x14ac:dyDescent="0.25">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5.75" customHeight="1" x14ac:dyDescent="0.25">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5.75" customHeight="1" x14ac:dyDescent="0.25">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5.75" customHeight="1" x14ac:dyDescent="0.25">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5.75" customHeight="1" x14ac:dyDescent="0.25">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sheetData>
  <sheetProtection algorithmName="SHA-512" hashValue="lZmX05Cglh7uH+cIbiE21Pqs/Z1fTYa0kIzBpRAYugt68iugEVfm9MTkaOI+sqjmWIJgkqsVi8pycuq+M3BHDQ==" saltValue="kDgxrkc7K2BfQAFK22QSqw==" spinCount="100000" sheet="1" selectLockedCells="1"/>
  <mergeCells count="16">
    <mergeCell ref="A39:C39"/>
    <mergeCell ref="B19:C19"/>
    <mergeCell ref="B22:C22"/>
    <mergeCell ref="D24:F24"/>
    <mergeCell ref="B25:C25"/>
    <mergeCell ref="D25:E25"/>
    <mergeCell ref="B15:C15"/>
    <mergeCell ref="B17:C17"/>
    <mergeCell ref="D27:F27"/>
    <mergeCell ref="D29:F29"/>
    <mergeCell ref="A33:C33"/>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onth - For which month are benefits being calculated?" xr:uid="{00000000-0002-0000-0100-000000000000}">
          <x14:formula1>
            <xm:f>Data!$A$4:$A$16</xm:f>
          </x14:formula1>
          <xm:sqref>D2</xm:sqref>
        </x14:dataValidation>
        <x14:dataValidation type="list" allowBlank="1" showInputMessage="1" showErrorMessage="1" prompt="Standard Deduction - 1-3 Household members = $204_x000a_4 Household members = $217_x000a_5 Household members = $254_x000a_6+ Household members = $291" xr:uid="{00000000-0002-0000-0100-000002000000}">
          <x14:formula1>
            <xm:f>Data!$B$5:$B$8</xm:f>
          </x14:formula1>
          <xm:sqref>C18</xm:sqref>
        </x14:dataValidation>
        <x14:dataValidation type="list" allowBlank="1" showInputMessage="1" showErrorMessage="1" prompt="Elderly or Disabled Household - If any member of the household is considered disabled according to SNAP regulations or is aged 60 years or older, select YES. Otherwise, select NO" xr:uid="{00000000-0002-0000-0100-000003000000}">
          <x14:formula1>
            <xm:f>Data!$D$4:$D$6</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00"/>
  <sheetViews>
    <sheetView showGridLines="0" topLeftCell="A14" workbookViewId="0">
      <selection activeCell="G34" sqref="G34"/>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6" x14ac:dyDescent="0.25">
      <c r="A1" s="239" t="s">
        <v>3</v>
      </c>
      <c r="B1" s="240"/>
      <c r="C1" s="241"/>
      <c r="D1" s="18" t="s">
        <v>4</v>
      </c>
      <c r="E1" s="19" t="s">
        <v>5</v>
      </c>
      <c r="F1" s="20">
        <f>'FS-3C FFY 2025'!F1</f>
        <v>0</v>
      </c>
    </row>
    <row r="2" spans="1:6" ht="27" x14ac:dyDescent="0.25">
      <c r="A2" s="242" t="s">
        <v>6</v>
      </c>
      <c r="B2" s="243"/>
      <c r="C2" s="21">
        <f>'FS-3C FFY 2025'!C2</f>
        <v>0</v>
      </c>
      <c r="D2" s="22">
        <f>'FS-3C FFY 2025'!D2</f>
        <v>0</v>
      </c>
      <c r="E2" s="23" t="s">
        <v>9</v>
      </c>
      <c r="F2" s="20">
        <f>'FS-3C FFY 2025'!F2</f>
        <v>0</v>
      </c>
    </row>
    <row r="3" spans="1:6" x14ac:dyDescent="0.25">
      <c r="A3" s="24"/>
      <c r="B3" s="244" t="s">
        <v>10</v>
      </c>
      <c r="C3" s="245"/>
      <c r="D3" s="25">
        <f>IF(D2="February 2022",28,(IF(OR(D2="November 2021",D2="April 2022",D2="June 2022",D2="September 2022"),30,31)))</f>
        <v>31</v>
      </c>
      <c r="E3" s="26"/>
      <c r="F3" s="26"/>
    </row>
    <row r="4" spans="1:6" x14ac:dyDescent="0.25">
      <c r="A4" s="27">
        <v>1</v>
      </c>
      <c r="B4" s="28" t="s">
        <v>11</v>
      </c>
      <c r="C4" s="7">
        <f>'FS-3C FFY 2025'!C4</f>
        <v>0</v>
      </c>
      <c r="D4" s="29"/>
      <c r="E4" s="30"/>
      <c r="F4" s="31"/>
    </row>
    <row r="5" spans="1:6" x14ac:dyDescent="0.25">
      <c r="A5" s="32">
        <v>2</v>
      </c>
      <c r="B5" s="33" t="s">
        <v>12</v>
      </c>
      <c r="C5" s="7">
        <f>'FS-3C FFY 2025'!C5</f>
        <v>0</v>
      </c>
      <c r="D5" s="29"/>
      <c r="E5" s="30"/>
      <c r="F5" s="31"/>
    </row>
    <row r="6" spans="1:6" ht="27" x14ac:dyDescent="0.25">
      <c r="A6" s="34">
        <v>3</v>
      </c>
      <c r="B6" s="35" t="s">
        <v>47</v>
      </c>
      <c r="C6" s="7">
        <f>'FS-3C FFY 2025'!C6</f>
        <v>0</v>
      </c>
      <c r="D6" s="29"/>
      <c r="E6" s="30"/>
      <c r="F6" s="31"/>
    </row>
    <row r="7" spans="1:6" x14ac:dyDescent="0.25">
      <c r="A7" s="36"/>
      <c r="B7" s="246" t="s">
        <v>14</v>
      </c>
      <c r="C7" s="222"/>
      <c r="D7" s="29"/>
      <c r="E7" s="26"/>
      <c r="F7" s="37"/>
    </row>
    <row r="8" spans="1:6" x14ac:dyDescent="0.25">
      <c r="A8" s="27">
        <v>4</v>
      </c>
      <c r="B8" s="38" t="s">
        <v>15</v>
      </c>
      <c r="C8" s="39">
        <f>'FS-3C FFY 2025'!C8</f>
        <v>0</v>
      </c>
      <c r="D8" s="40"/>
      <c r="E8" s="30"/>
      <c r="F8" s="31"/>
    </row>
    <row r="9" spans="1:6" ht="24.75" x14ac:dyDescent="0.25">
      <c r="A9" s="32">
        <v>5</v>
      </c>
      <c r="B9" s="41" t="s">
        <v>48</v>
      </c>
      <c r="C9" s="39">
        <f>'FS-3C FFY 2025'!C9</f>
        <v>0</v>
      </c>
      <c r="D9" s="43"/>
      <c r="E9" s="26"/>
      <c r="F9" s="44"/>
    </row>
    <row r="10" spans="1:6" ht="24.75" x14ac:dyDescent="0.25">
      <c r="A10" s="32">
        <v>6</v>
      </c>
      <c r="B10" s="41" t="s">
        <v>49</v>
      </c>
      <c r="C10" s="39">
        <f>'FS-3C FFY 2025'!C10</f>
        <v>0</v>
      </c>
      <c r="D10" s="43"/>
      <c r="E10" s="26"/>
      <c r="F10" s="26"/>
    </row>
    <row r="11" spans="1:6" ht="24.75" x14ac:dyDescent="0.25">
      <c r="A11" s="34">
        <v>7</v>
      </c>
      <c r="B11" s="45" t="s">
        <v>50</v>
      </c>
      <c r="C11" s="39">
        <f>'FS-3C FFY 2025'!C11</f>
        <v>0</v>
      </c>
      <c r="D11" s="43"/>
      <c r="E11" s="26"/>
      <c r="F11" s="26"/>
    </row>
    <row r="12" spans="1:6" x14ac:dyDescent="0.25">
      <c r="A12" s="46"/>
      <c r="B12" s="247" t="s">
        <v>19</v>
      </c>
      <c r="C12" s="224"/>
      <c r="D12" s="29"/>
      <c r="E12" s="26"/>
      <c r="F12" s="37"/>
    </row>
    <row r="13" spans="1:6" x14ac:dyDescent="0.25">
      <c r="A13" s="27">
        <v>8</v>
      </c>
      <c r="B13" s="41" t="s">
        <v>20</v>
      </c>
      <c r="C13" s="47">
        <f>'FS-3C FFY 2025'!C13</f>
        <v>0</v>
      </c>
      <c r="D13" s="48"/>
      <c r="E13" s="26"/>
      <c r="F13" s="49"/>
    </row>
    <row r="14" spans="1:6" ht="24.75" x14ac:dyDescent="0.25">
      <c r="A14" s="50">
        <v>9</v>
      </c>
      <c r="B14" s="51" t="s">
        <v>51</v>
      </c>
      <c r="C14" s="47">
        <f>'FS-3C FFY 2025'!C14</f>
        <v>0</v>
      </c>
      <c r="D14" s="29"/>
      <c r="E14" s="26"/>
      <c r="F14" s="44"/>
    </row>
    <row r="15" spans="1:6" ht="18.75" customHeight="1" x14ac:dyDescent="0.25">
      <c r="A15" s="36"/>
      <c r="B15" s="248" t="s">
        <v>22</v>
      </c>
      <c r="C15" s="220"/>
      <c r="D15" s="29"/>
      <c r="E15" s="30"/>
      <c r="F15" s="31"/>
    </row>
    <row r="16" spans="1:6" x14ac:dyDescent="0.25">
      <c r="A16" s="52">
        <v>10</v>
      </c>
      <c r="B16" s="41" t="s">
        <v>23</v>
      </c>
      <c r="C16" s="47">
        <f>'FS-3C FFY 2025'!C16</f>
        <v>0</v>
      </c>
      <c r="D16" s="48"/>
      <c r="E16" s="26"/>
      <c r="F16" s="44"/>
    </row>
    <row r="17" spans="1:6" x14ac:dyDescent="0.25">
      <c r="A17" s="53"/>
      <c r="B17" s="249" t="s">
        <v>24</v>
      </c>
      <c r="C17" s="227"/>
      <c r="D17" s="29"/>
      <c r="E17" s="26"/>
      <c r="F17" s="44"/>
    </row>
    <row r="18" spans="1:6" x14ac:dyDescent="0.25">
      <c r="A18" s="54">
        <v>11</v>
      </c>
      <c r="B18" s="55" t="s">
        <v>52</v>
      </c>
      <c r="C18" s="56">
        <f>'FS-3C FFY 2025'!C18</f>
        <v>0</v>
      </c>
      <c r="D18" s="57"/>
      <c r="E18" s="26"/>
      <c r="F18" s="26"/>
    </row>
    <row r="19" spans="1:6" ht="16.5" customHeight="1" x14ac:dyDescent="0.25">
      <c r="A19" s="58"/>
      <c r="B19" s="244" t="s">
        <v>26</v>
      </c>
      <c r="C19" s="245"/>
      <c r="D19" s="59"/>
      <c r="E19" s="26"/>
      <c r="F19" s="26"/>
    </row>
    <row r="20" spans="1:6" x14ac:dyDescent="0.25">
      <c r="A20" s="27">
        <v>12</v>
      </c>
      <c r="B20" s="41" t="s">
        <v>27</v>
      </c>
      <c r="C20" s="60">
        <f>'FS-3C FFY 2025'!C20</f>
        <v>0</v>
      </c>
      <c r="D20" s="61"/>
      <c r="E20" s="26"/>
      <c r="F20" s="26"/>
    </row>
    <row r="21" spans="1:6" ht="25.5" customHeight="1" x14ac:dyDescent="0.25">
      <c r="A21" s="62">
        <v>13</v>
      </c>
      <c r="B21" s="63" t="s">
        <v>28</v>
      </c>
      <c r="C21" s="60">
        <f>'FS-3C FFY 2025'!C21</f>
        <v>0</v>
      </c>
      <c r="D21" s="64"/>
      <c r="E21" s="26"/>
      <c r="F21" s="26"/>
    </row>
    <row r="22" spans="1:6" ht="15" customHeight="1" x14ac:dyDescent="0.25">
      <c r="A22" s="46"/>
      <c r="B22" s="247" t="s">
        <v>29</v>
      </c>
      <c r="C22" s="224"/>
      <c r="D22" s="29"/>
      <c r="E22" s="17"/>
      <c r="F22" s="17"/>
    </row>
    <row r="23" spans="1:6" ht="15.75" customHeight="1" x14ac:dyDescent="0.25">
      <c r="A23" s="27">
        <v>14</v>
      </c>
      <c r="B23" s="65" t="s">
        <v>30</v>
      </c>
      <c r="C23" s="66">
        <f>'FS-3C FFY 2025'!C23</f>
        <v>0</v>
      </c>
      <c r="D23" s="48"/>
      <c r="E23" s="17"/>
      <c r="F23" s="17"/>
    </row>
    <row r="24" spans="1:6" ht="24.75" customHeight="1" x14ac:dyDescent="0.25">
      <c r="A24" s="67">
        <v>15</v>
      </c>
      <c r="B24" s="68" t="s">
        <v>53</v>
      </c>
      <c r="C24" s="66">
        <f>'FS-3C FFY 2025'!C24</f>
        <v>0</v>
      </c>
      <c r="D24" s="255"/>
      <c r="E24" s="229"/>
      <c r="F24" s="222"/>
    </row>
    <row r="25" spans="1:6" ht="16.5" customHeight="1" x14ac:dyDescent="0.25">
      <c r="A25" s="70"/>
      <c r="B25" s="256" t="s">
        <v>32</v>
      </c>
      <c r="C25" s="257"/>
      <c r="D25" s="258"/>
      <c r="E25" s="259"/>
      <c r="F25" s="260"/>
    </row>
    <row r="26" spans="1:6" ht="15.75" customHeight="1" x14ac:dyDescent="0.25">
      <c r="A26" s="71">
        <v>16</v>
      </c>
      <c r="B26" s="33" t="s">
        <v>33</v>
      </c>
      <c r="C26" s="72" t="e">
        <f>'FS-3C FFY 2025'!#REF!</f>
        <v>#REF!</v>
      </c>
      <c r="D26" s="261"/>
      <c r="E26" s="262"/>
      <c r="F26" s="263"/>
    </row>
    <row r="27" spans="1:6" ht="17.25" customHeight="1" x14ac:dyDescent="0.25">
      <c r="A27" s="58"/>
      <c r="B27" s="244" t="s">
        <v>34</v>
      </c>
      <c r="C27" s="245"/>
      <c r="D27" s="264"/>
      <c r="E27" s="222"/>
      <c r="F27" s="26"/>
    </row>
    <row r="28" spans="1:6" ht="15.75" customHeight="1" thickBot="1" x14ac:dyDescent="0.3">
      <c r="A28" s="27">
        <v>17</v>
      </c>
      <c r="B28" s="41" t="s">
        <v>35</v>
      </c>
      <c r="C28" s="73">
        <f>'FS-3C FFY 2025'!C26</f>
        <v>0</v>
      </c>
      <c r="D28" s="29"/>
      <c r="E28" s="17"/>
      <c r="F28" s="26"/>
    </row>
    <row r="29" spans="1:6" ht="15.75" customHeight="1" thickTop="1" thickBot="1" x14ac:dyDescent="0.3">
      <c r="A29" s="54">
        <v>18</v>
      </c>
      <c r="B29" s="55" t="s">
        <v>36</v>
      </c>
      <c r="C29" s="73">
        <f>'FS-3C FFY 2025'!C27</f>
        <v>578</v>
      </c>
      <c r="D29" s="250"/>
      <c r="E29" s="229"/>
      <c r="F29" s="222"/>
    </row>
    <row r="30" spans="1:6" ht="15.75" customHeight="1" thickTop="1" thickBot="1" x14ac:dyDescent="0.3">
      <c r="A30" s="74">
        <v>19</v>
      </c>
      <c r="B30" s="55" t="s">
        <v>54</v>
      </c>
      <c r="C30" s="73">
        <f>'FS-3C FFY 2025'!C28</f>
        <v>578</v>
      </c>
      <c r="D30" s="61"/>
      <c r="E30" s="26"/>
      <c r="F30" s="26"/>
    </row>
    <row r="31" spans="1:6" ht="30" customHeight="1" thickTop="1" thickBot="1" x14ac:dyDescent="0.3">
      <c r="A31" s="32">
        <v>20</v>
      </c>
      <c r="B31" s="65" t="s">
        <v>55</v>
      </c>
      <c r="C31" s="73">
        <f>'FS-3C FFY 2025'!C29</f>
        <v>0</v>
      </c>
      <c r="D31" s="251"/>
      <c r="E31" s="229"/>
      <c r="F31" s="222"/>
    </row>
    <row r="32" spans="1:6" ht="29.25" customHeight="1" thickTop="1" thickBot="1" x14ac:dyDescent="0.3">
      <c r="A32" s="32">
        <v>21</v>
      </c>
      <c r="B32" s="65" t="s">
        <v>114</v>
      </c>
      <c r="C32" s="73">
        <f>'FS-3C FFY 2025'!C30</f>
        <v>578</v>
      </c>
      <c r="D32" s="29"/>
      <c r="E32" s="29"/>
      <c r="F32" s="29"/>
    </row>
    <row r="33" spans="1:6" ht="30.75" customHeight="1" thickTop="1" thickBot="1" x14ac:dyDescent="0.3">
      <c r="A33" s="76">
        <v>22</v>
      </c>
      <c r="B33" s="65" t="s">
        <v>113</v>
      </c>
      <c r="C33" s="73">
        <f>'FS-3C FFY 2025'!C31</f>
        <v>578</v>
      </c>
      <c r="D33" s="29"/>
      <c r="E33" s="29"/>
      <c r="F33" s="29"/>
    </row>
    <row r="34" spans="1:6" ht="24" customHeight="1" thickTop="1" thickBot="1" x14ac:dyDescent="0.3">
      <c r="A34" s="67">
        <v>23</v>
      </c>
      <c r="B34" s="51" t="s">
        <v>112</v>
      </c>
      <c r="C34" s="73">
        <f>'FS-3C FFY 2025'!C32</f>
        <v>0</v>
      </c>
      <c r="D34" s="77"/>
      <c r="E34" s="29"/>
      <c r="F34" s="29"/>
    </row>
    <row r="35" spans="1:6" ht="17.25" customHeight="1" thickBot="1" x14ac:dyDescent="0.3">
      <c r="A35" s="246" t="s">
        <v>39</v>
      </c>
      <c r="B35" s="229"/>
      <c r="C35" s="222"/>
      <c r="D35" s="29"/>
      <c r="E35" s="29"/>
      <c r="F35" s="29"/>
    </row>
    <row r="36" spans="1:6" ht="15.75" customHeight="1" thickTop="1" thickBot="1" x14ac:dyDescent="0.3">
      <c r="A36" s="78">
        <v>24</v>
      </c>
      <c r="B36" s="79" t="s">
        <v>40</v>
      </c>
      <c r="C36" s="80">
        <f>'FS-3C FFY 2025'!C34</f>
        <v>0</v>
      </c>
      <c r="D36" s="77"/>
      <c r="E36" s="29"/>
      <c r="F36" s="29"/>
    </row>
    <row r="37" spans="1:6" ht="15.75" customHeight="1" thickTop="1" thickBot="1" x14ac:dyDescent="0.3">
      <c r="A37" s="74" t="s">
        <v>41</v>
      </c>
      <c r="B37" s="41" t="s">
        <v>42</v>
      </c>
      <c r="C37" s="80" t="str">
        <f>'FS-3C FFY 2025'!C35</f>
        <v># of HH</v>
      </c>
      <c r="D37" s="48"/>
      <c r="E37" s="29"/>
      <c r="F37" s="29"/>
    </row>
    <row r="38" spans="1:6" ht="15.75" customHeight="1" thickTop="1" thickBot="1" x14ac:dyDescent="0.3">
      <c r="A38" s="32" t="s">
        <v>43</v>
      </c>
      <c r="B38" s="41" t="s">
        <v>44</v>
      </c>
      <c r="C38" s="80" t="str">
        <f>'FS-3C FFY 2025'!C36</f>
        <v>100% FPL</v>
      </c>
      <c r="D38" s="29"/>
      <c r="E38" s="29"/>
      <c r="F38" s="29"/>
    </row>
    <row r="39" spans="1:6" ht="27.75" customHeight="1" thickTop="1" thickBot="1" x14ac:dyDescent="0.3">
      <c r="A39" s="82">
        <v>26</v>
      </c>
      <c r="B39" s="9" t="s">
        <v>111</v>
      </c>
      <c r="C39" s="80">
        <f>'FS-3C FFY 2025'!C37</f>
        <v>0</v>
      </c>
      <c r="D39" s="29"/>
      <c r="E39" s="29"/>
      <c r="F39" s="29"/>
    </row>
    <row r="40" spans="1:6" ht="24" customHeight="1" thickTop="1" thickBot="1" x14ac:dyDescent="0.3">
      <c r="A40" s="83">
        <v>27</v>
      </c>
      <c r="B40" s="14" t="s">
        <v>115</v>
      </c>
      <c r="C40" s="80" t="e">
        <f>'FS-3C FFY 2025'!C38</f>
        <v>#VALUE!</v>
      </c>
      <c r="D40" s="29"/>
      <c r="E40" s="29"/>
      <c r="F40" s="29"/>
    </row>
    <row r="41" spans="1:6" ht="15.75" customHeight="1" thickBot="1" x14ac:dyDescent="0.3">
      <c r="A41" s="252" t="s">
        <v>45</v>
      </c>
      <c r="B41" s="253"/>
      <c r="C41" s="254"/>
      <c r="D41" s="29"/>
      <c r="E41" s="29"/>
      <c r="F41" s="29"/>
    </row>
    <row r="42" spans="1:6" ht="15.75" customHeight="1" thickTop="1" thickBot="1" x14ac:dyDescent="0.3">
      <c r="A42" s="85">
        <v>28</v>
      </c>
      <c r="B42" s="86" t="s">
        <v>56</v>
      </c>
      <c r="C42" s="87">
        <f>'FS-3C FFY 2025'!C40</f>
        <v>0</v>
      </c>
      <c r="D42" s="77"/>
      <c r="E42" s="29"/>
      <c r="F42" s="29"/>
    </row>
    <row r="43" spans="1:6" ht="45" customHeight="1" thickTop="1" thickBot="1" x14ac:dyDescent="0.3">
      <c r="A43" s="88">
        <v>29</v>
      </c>
      <c r="B43" s="89" t="s">
        <v>116</v>
      </c>
      <c r="C43" s="90" t="str">
        <f>'FS-3C FFY 2025'!C41</f>
        <v>Date client applied?</v>
      </c>
      <c r="D43" s="29"/>
      <c r="E43" s="29"/>
      <c r="F43" s="29"/>
    </row>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00"/>
  <sheetViews>
    <sheetView showGridLines="0" topLeftCell="A17" workbookViewId="0">
      <selection activeCell="H24" sqref="H24"/>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5" x14ac:dyDescent="0.25">
      <c r="A1" s="265" t="s">
        <v>3</v>
      </c>
      <c r="B1" s="266"/>
      <c r="C1" s="267"/>
      <c r="D1" s="91" t="s">
        <v>4</v>
      </c>
      <c r="E1" s="92" t="s">
        <v>5</v>
      </c>
    </row>
    <row r="2" spans="1:5" ht="27" x14ac:dyDescent="0.25">
      <c r="A2" s="268" t="s">
        <v>6</v>
      </c>
      <c r="B2" s="267"/>
      <c r="C2" s="20"/>
      <c r="D2" s="93"/>
      <c r="E2" s="94" t="s">
        <v>9</v>
      </c>
    </row>
    <row r="3" spans="1:5" x14ac:dyDescent="0.25">
      <c r="A3" s="95"/>
      <c r="B3" s="248" t="s">
        <v>10</v>
      </c>
      <c r="C3" s="220"/>
      <c r="D3" s="96">
        <f>IF(D2="February 2022",28,(IF(OR(D2="November 2021",D2="April 2022",D2="June 2022",D2="September 2022"),30,31)))</f>
        <v>31</v>
      </c>
      <c r="E3" s="26"/>
    </row>
    <row r="4" spans="1:5" x14ac:dyDescent="0.25">
      <c r="A4" s="27">
        <v>1</v>
      </c>
      <c r="B4" s="28" t="s">
        <v>11</v>
      </c>
      <c r="C4" s="7"/>
      <c r="D4" s="29"/>
      <c r="E4" s="30"/>
    </row>
    <row r="5" spans="1:5" x14ac:dyDescent="0.25">
      <c r="A5" s="32">
        <v>2</v>
      </c>
      <c r="B5" s="33" t="s">
        <v>12</v>
      </c>
      <c r="C5" s="7"/>
      <c r="D5" s="29"/>
      <c r="E5" s="30"/>
    </row>
    <row r="6" spans="1:5" ht="27" x14ac:dyDescent="0.25">
      <c r="A6" s="34">
        <v>3</v>
      </c>
      <c r="B6" s="35" t="s">
        <v>57</v>
      </c>
      <c r="C6" s="7"/>
      <c r="D6" s="29"/>
      <c r="E6" s="30"/>
    </row>
    <row r="7" spans="1:5" x14ac:dyDescent="0.25">
      <c r="A7" s="36"/>
      <c r="B7" s="246" t="s">
        <v>14</v>
      </c>
      <c r="C7" s="222"/>
      <c r="D7" s="29"/>
      <c r="E7" s="26"/>
    </row>
    <row r="8" spans="1:5" x14ac:dyDescent="0.25">
      <c r="A8" s="27">
        <v>4</v>
      </c>
      <c r="B8" s="38" t="s">
        <v>15</v>
      </c>
      <c r="C8" s="81"/>
      <c r="D8" s="40"/>
      <c r="E8" s="30"/>
    </row>
    <row r="9" spans="1:5" ht="24.75" x14ac:dyDescent="0.25">
      <c r="A9" s="32">
        <v>5</v>
      </c>
      <c r="B9" s="41" t="s">
        <v>58</v>
      </c>
      <c r="C9" s="42"/>
      <c r="D9" s="43"/>
      <c r="E9" s="26"/>
    </row>
    <row r="10" spans="1:5" ht="24.75" x14ac:dyDescent="0.25">
      <c r="A10" s="32">
        <v>6</v>
      </c>
      <c r="B10" s="41" t="s">
        <v>59</v>
      </c>
      <c r="C10" s="81"/>
      <c r="D10" s="43"/>
      <c r="E10" s="26"/>
    </row>
    <row r="11" spans="1:5" ht="24.75" x14ac:dyDescent="0.25">
      <c r="A11" s="34">
        <v>7</v>
      </c>
      <c r="B11" s="45" t="s">
        <v>60</v>
      </c>
      <c r="C11" s="81"/>
      <c r="D11" s="43"/>
      <c r="E11" s="26"/>
    </row>
    <row r="12" spans="1:5" x14ac:dyDescent="0.25">
      <c r="A12" s="46"/>
      <c r="B12" s="247" t="s">
        <v>19</v>
      </c>
      <c r="C12" s="224"/>
      <c r="D12" s="29"/>
      <c r="E12" s="26"/>
    </row>
    <row r="13" spans="1:5" x14ac:dyDescent="0.25">
      <c r="A13" s="27">
        <v>8</v>
      </c>
      <c r="B13" s="41" t="s">
        <v>20</v>
      </c>
      <c r="C13" s="47"/>
      <c r="D13" s="48"/>
      <c r="E13" s="26"/>
    </row>
    <row r="14" spans="1:5" ht="24.75" x14ac:dyDescent="0.25">
      <c r="A14" s="71">
        <v>9</v>
      </c>
      <c r="B14" s="97" t="s">
        <v>61</v>
      </c>
      <c r="C14" s="84"/>
      <c r="D14" s="29"/>
      <c r="E14" s="26"/>
    </row>
    <row r="15" spans="1:5" ht="18.75" customHeight="1" x14ac:dyDescent="0.25">
      <c r="A15" s="36"/>
      <c r="B15" s="248" t="s">
        <v>22</v>
      </c>
      <c r="C15" s="220"/>
      <c r="D15" s="29"/>
      <c r="E15" s="30"/>
    </row>
    <row r="16" spans="1:5" x14ac:dyDescent="0.25">
      <c r="A16" s="52">
        <v>10</v>
      </c>
      <c r="B16" s="41" t="s">
        <v>23</v>
      </c>
      <c r="C16" s="47"/>
      <c r="D16" s="48"/>
      <c r="E16" s="26"/>
    </row>
    <row r="17" spans="1:6" x14ac:dyDescent="0.25">
      <c r="A17" s="53"/>
      <c r="B17" s="249" t="s">
        <v>24</v>
      </c>
      <c r="C17" s="227"/>
      <c r="D17" s="29"/>
      <c r="E17" s="26"/>
      <c r="F17" s="44"/>
    </row>
    <row r="18" spans="1:6" x14ac:dyDescent="0.25">
      <c r="A18" s="52">
        <v>11</v>
      </c>
      <c r="B18" s="98" t="s">
        <v>62</v>
      </c>
      <c r="C18" s="81"/>
      <c r="D18" s="99"/>
      <c r="E18" s="26"/>
      <c r="F18" s="26"/>
    </row>
    <row r="19" spans="1:6" ht="16.5" customHeight="1" x14ac:dyDescent="0.25">
      <c r="A19" s="36"/>
      <c r="B19" s="248" t="s">
        <v>26</v>
      </c>
      <c r="C19" s="220"/>
      <c r="D19" s="59"/>
      <c r="E19" s="26"/>
      <c r="F19" s="26"/>
    </row>
    <row r="20" spans="1:6" x14ac:dyDescent="0.25">
      <c r="A20" s="27">
        <v>12</v>
      </c>
      <c r="B20" s="41" t="s">
        <v>27</v>
      </c>
      <c r="C20" s="60"/>
      <c r="D20" s="61"/>
      <c r="E20" s="26"/>
      <c r="F20" s="26"/>
    </row>
    <row r="21" spans="1:6" ht="15.75" customHeight="1" x14ac:dyDescent="0.25">
      <c r="A21" s="62">
        <v>13</v>
      </c>
      <c r="B21" s="63" t="s">
        <v>28</v>
      </c>
      <c r="C21" s="60"/>
      <c r="D21" s="64"/>
      <c r="E21" s="26"/>
      <c r="F21" s="26"/>
    </row>
    <row r="22" spans="1:6" ht="15" customHeight="1" x14ac:dyDescent="0.25">
      <c r="A22" s="46"/>
      <c r="B22" s="247" t="s">
        <v>29</v>
      </c>
      <c r="C22" s="224"/>
      <c r="D22" s="29"/>
      <c r="E22" s="17"/>
      <c r="F22" s="17"/>
    </row>
    <row r="23" spans="1:6" ht="15.75" customHeight="1" x14ac:dyDescent="0.25">
      <c r="A23" s="27">
        <v>14</v>
      </c>
      <c r="B23" s="65" t="s">
        <v>30</v>
      </c>
      <c r="C23" s="66"/>
      <c r="D23" s="48"/>
      <c r="E23" s="17"/>
      <c r="F23" s="17"/>
    </row>
    <row r="24" spans="1:6" ht="24" customHeight="1" x14ac:dyDescent="0.25">
      <c r="A24" s="67">
        <v>15</v>
      </c>
      <c r="B24" s="68" t="s">
        <v>63</v>
      </c>
      <c r="C24" s="69"/>
      <c r="D24" s="255"/>
      <c r="E24" s="229"/>
      <c r="F24" s="222"/>
    </row>
    <row r="25" spans="1:6" ht="16.5" customHeight="1" x14ac:dyDescent="0.25">
      <c r="A25" s="70"/>
      <c r="B25" s="271" t="s">
        <v>32</v>
      </c>
      <c r="C25" s="254"/>
      <c r="D25" s="258"/>
      <c r="E25" s="259"/>
      <c r="F25" s="260"/>
    </row>
    <row r="26" spans="1:6" ht="15.75" customHeight="1" x14ac:dyDescent="0.25">
      <c r="A26" s="52">
        <v>16</v>
      </c>
      <c r="B26" s="100" t="s">
        <v>33</v>
      </c>
      <c r="C26" s="81"/>
      <c r="D26" s="261"/>
      <c r="E26" s="262"/>
      <c r="F26" s="263"/>
    </row>
    <row r="27" spans="1:6" ht="17.25" customHeight="1" x14ac:dyDescent="0.25">
      <c r="A27" s="36"/>
      <c r="B27" s="248" t="s">
        <v>34</v>
      </c>
      <c r="C27" s="220"/>
      <c r="D27" s="264"/>
      <c r="E27" s="222"/>
      <c r="F27" s="26"/>
    </row>
    <row r="28" spans="1:6" ht="15.75" customHeight="1" x14ac:dyDescent="0.25">
      <c r="A28" s="27">
        <v>17</v>
      </c>
      <c r="B28" s="41" t="s">
        <v>35</v>
      </c>
      <c r="C28" s="75"/>
      <c r="D28" s="29"/>
      <c r="E28" s="17"/>
      <c r="F28" s="26"/>
    </row>
    <row r="29" spans="1:6" ht="15.75" customHeight="1" x14ac:dyDescent="0.25">
      <c r="A29" s="52">
        <v>18</v>
      </c>
      <c r="B29" s="98" t="s">
        <v>36</v>
      </c>
      <c r="C29" s="39"/>
      <c r="D29" s="269"/>
      <c r="E29" s="229"/>
      <c r="F29" s="222"/>
    </row>
    <row r="30" spans="1:6" ht="42" customHeight="1" x14ac:dyDescent="0.25">
      <c r="A30" s="32">
        <v>19</v>
      </c>
      <c r="B30" s="101" t="s">
        <v>117</v>
      </c>
      <c r="C30" s="102"/>
      <c r="D30" s="61"/>
      <c r="E30" s="26"/>
      <c r="F30" s="26"/>
    </row>
    <row r="31" spans="1:6" ht="28.5" customHeight="1" x14ac:dyDescent="0.25">
      <c r="A31" s="32">
        <v>20</v>
      </c>
      <c r="B31" s="65" t="s">
        <v>64</v>
      </c>
      <c r="C31" s="75"/>
      <c r="D31" s="251"/>
      <c r="E31" s="229"/>
      <c r="F31" s="222"/>
    </row>
    <row r="32" spans="1:6" ht="33.75" customHeight="1" x14ac:dyDescent="0.25">
      <c r="A32" s="32">
        <v>21</v>
      </c>
      <c r="B32" s="65" t="s">
        <v>114</v>
      </c>
      <c r="C32" s="75"/>
      <c r="D32" s="29"/>
      <c r="E32" s="29"/>
      <c r="F32" s="29"/>
    </row>
    <row r="33" spans="1:5" ht="30.75" customHeight="1" x14ac:dyDescent="0.25">
      <c r="A33" s="76">
        <v>22</v>
      </c>
      <c r="B33" s="65" t="s">
        <v>113</v>
      </c>
      <c r="C33" s="73"/>
      <c r="D33" s="29"/>
      <c r="E33" s="29"/>
    </row>
    <row r="34" spans="1:5" ht="15.75" customHeight="1" x14ac:dyDescent="0.25">
      <c r="A34" s="71">
        <v>23</v>
      </c>
      <c r="B34" s="97" t="s">
        <v>65</v>
      </c>
      <c r="C34" s="103"/>
      <c r="D34" s="77"/>
      <c r="E34" s="29"/>
    </row>
    <row r="35" spans="1:5" ht="17.25" customHeight="1" x14ac:dyDescent="0.25">
      <c r="A35" s="246" t="s">
        <v>39</v>
      </c>
      <c r="B35" s="229"/>
      <c r="C35" s="222"/>
      <c r="D35" s="29"/>
      <c r="E35" s="29"/>
    </row>
    <row r="36" spans="1:5" ht="15.75" customHeight="1" x14ac:dyDescent="0.25">
      <c r="A36" s="104">
        <v>24</v>
      </c>
      <c r="B36" s="105" t="s">
        <v>40</v>
      </c>
      <c r="C36" s="106"/>
      <c r="D36" s="29"/>
      <c r="E36" s="29"/>
    </row>
    <row r="37" spans="1:5" ht="15.75" customHeight="1" x14ac:dyDescent="0.25">
      <c r="A37" s="32" t="s">
        <v>41</v>
      </c>
      <c r="B37" s="41" t="s">
        <v>42</v>
      </c>
      <c r="C37" s="107"/>
      <c r="D37" s="48"/>
      <c r="E37" s="29"/>
    </row>
    <row r="38" spans="1:5" ht="15.75" customHeight="1" x14ac:dyDescent="0.25">
      <c r="A38" s="32" t="s">
        <v>43</v>
      </c>
      <c r="B38" s="41" t="s">
        <v>44</v>
      </c>
      <c r="C38" s="108"/>
      <c r="D38" s="29"/>
      <c r="E38" s="29"/>
    </row>
    <row r="39" spans="1:5" ht="28.5" customHeight="1" x14ac:dyDescent="0.25">
      <c r="A39" s="82">
        <v>26</v>
      </c>
      <c r="B39" s="9" t="s">
        <v>111</v>
      </c>
      <c r="C39" s="109"/>
      <c r="D39" s="29"/>
      <c r="E39" s="29"/>
    </row>
    <row r="40" spans="1:5" ht="15.75" customHeight="1" x14ac:dyDescent="0.25">
      <c r="A40" s="71">
        <v>27</v>
      </c>
      <c r="B40" s="110" t="s">
        <v>66</v>
      </c>
      <c r="C40" s="111"/>
      <c r="D40" s="29"/>
      <c r="E40" s="29"/>
    </row>
    <row r="41" spans="1:5" ht="15.75" customHeight="1" x14ac:dyDescent="0.25">
      <c r="A41" s="270" t="s">
        <v>45</v>
      </c>
      <c r="B41" s="229"/>
      <c r="C41" s="222"/>
      <c r="D41" s="29"/>
      <c r="E41" s="29"/>
    </row>
    <row r="42" spans="1:5" ht="15.75" customHeight="1" x14ac:dyDescent="0.25">
      <c r="A42" s="112">
        <v>28</v>
      </c>
      <c r="B42" s="113" t="s">
        <v>67</v>
      </c>
      <c r="C42" s="114"/>
      <c r="D42" s="29"/>
      <c r="E42" s="29"/>
    </row>
    <row r="43" spans="1:5" ht="15.75" customHeight="1" x14ac:dyDescent="0.25">
      <c r="A43" s="78">
        <v>29</v>
      </c>
      <c r="B43" s="97" t="s">
        <v>68</v>
      </c>
      <c r="C43" s="115"/>
      <c r="D43" s="29"/>
      <c r="E43" s="29"/>
    </row>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000"/>
  <sheetViews>
    <sheetView showGridLines="0" workbookViewId="0">
      <selection activeCell="C18" sqref="C18"/>
    </sheetView>
  </sheetViews>
  <sheetFormatPr defaultColWidth="14.42578125" defaultRowHeight="15" customHeight="1" x14ac:dyDescent="0.25"/>
  <cols>
    <col min="1" max="1" width="3.7109375" customWidth="1"/>
    <col min="2" max="2" width="37.85546875" customWidth="1"/>
    <col min="3" max="3" width="12" customWidth="1"/>
    <col min="4" max="4" width="13" customWidth="1"/>
    <col min="5" max="5" width="16.7109375" customWidth="1"/>
    <col min="6" max="6" width="3.7109375" customWidth="1"/>
  </cols>
  <sheetData>
    <row r="1" spans="1:4" ht="14.25" customHeight="1" x14ac:dyDescent="0.25">
      <c r="A1" s="272" t="s">
        <v>69</v>
      </c>
      <c r="B1" s="266"/>
      <c r="C1" s="267"/>
      <c r="D1" s="116" t="s">
        <v>5</v>
      </c>
    </row>
    <row r="2" spans="1:4" ht="14.25" customHeight="1" x14ac:dyDescent="0.25">
      <c r="A2" s="2"/>
      <c r="B2" s="225" t="s">
        <v>70</v>
      </c>
      <c r="C2" s="220"/>
      <c r="D2" s="117"/>
    </row>
    <row r="3" spans="1:4" ht="27" customHeight="1" x14ac:dyDescent="0.25">
      <c r="A3" s="118">
        <v>1</v>
      </c>
      <c r="B3" s="4" t="s">
        <v>71</v>
      </c>
      <c r="C3" s="144"/>
      <c r="D3" s="119"/>
    </row>
    <row r="4" spans="1:4" ht="39.75" customHeight="1" x14ac:dyDescent="0.25">
      <c r="A4" s="16">
        <v>2</v>
      </c>
      <c r="B4" s="5" t="s">
        <v>72</v>
      </c>
      <c r="C4" s="10">
        <f>SUM(C3*0.2)</f>
        <v>0</v>
      </c>
      <c r="D4" s="119"/>
    </row>
    <row r="5" spans="1:4" ht="36.75" customHeight="1" x14ac:dyDescent="0.25">
      <c r="A5" s="12">
        <v>3</v>
      </c>
      <c r="B5" s="6" t="s">
        <v>73</v>
      </c>
      <c r="C5" s="10">
        <f>SUM(C3-C4)</f>
        <v>0</v>
      </c>
      <c r="D5" s="119"/>
    </row>
    <row r="6" spans="1:4" ht="14.25" customHeight="1" x14ac:dyDescent="0.25">
      <c r="A6" s="2"/>
      <c r="B6" s="223" t="s">
        <v>19</v>
      </c>
      <c r="C6" s="224"/>
      <c r="D6" s="117"/>
    </row>
    <row r="7" spans="1:4" ht="31.5" customHeight="1" x14ac:dyDescent="0.25">
      <c r="A7" s="120">
        <v>4</v>
      </c>
      <c r="B7" s="121" t="s">
        <v>74</v>
      </c>
      <c r="C7" s="144"/>
      <c r="D7" s="119"/>
    </row>
    <row r="8" spans="1:4" ht="14.25" customHeight="1" x14ac:dyDescent="0.25">
      <c r="A8" s="8"/>
      <c r="B8" s="223" t="s">
        <v>22</v>
      </c>
      <c r="C8" s="224"/>
      <c r="D8" s="117"/>
    </row>
    <row r="9" spans="1:4" ht="14.25" customHeight="1" x14ac:dyDescent="0.25">
      <c r="A9" s="11">
        <v>5</v>
      </c>
      <c r="B9" s="122" t="s">
        <v>75</v>
      </c>
      <c r="C9" s="144"/>
      <c r="D9" s="119"/>
    </row>
    <row r="10" spans="1:4" ht="14.25" customHeight="1" x14ac:dyDescent="0.25">
      <c r="A10" s="123"/>
      <c r="B10" s="13"/>
      <c r="C10" s="124"/>
      <c r="D10" s="117"/>
    </row>
    <row r="11" spans="1:4" ht="27.75" customHeight="1" x14ac:dyDescent="0.25">
      <c r="A11" s="125">
        <v>6</v>
      </c>
      <c r="B11" s="126" t="s">
        <v>76</v>
      </c>
      <c r="C11" s="15">
        <f>IF((C5+C7-C9)&lt;0,0,C5+C7-C9)</f>
        <v>0</v>
      </c>
      <c r="D11" s="117"/>
    </row>
    <row r="12" spans="1:4" ht="14.25" customHeight="1" x14ac:dyDescent="0.25">
      <c r="A12" s="2"/>
      <c r="B12" s="225" t="s">
        <v>77</v>
      </c>
      <c r="C12" s="220"/>
      <c r="D12" s="117"/>
    </row>
    <row r="13" spans="1:4" ht="14.25" customHeight="1" x14ac:dyDescent="0.25">
      <c r="A13" s="120">
        <v>7</v>
      </c>
      <c r="B13" s="127" t="s">
        <v>78</v>
      </c>
      <c r="C13" s="153"/>
      <c r="D13" s="119"/>
    </row>
    <row r="14" spans="1:4" ht="14.25" customHeight="1" x14ac:dyDescent="0.25">
      <c r="A14" s="120">
        <v>8</v>
      </c>
      <c r="B14" s="121" t="s">
        <v>79</v>
      </c>
      <c r="C14" s="10">
        <f>IF(C13=1,"Must be &gt;1",IF(C13=2,2215,IF(C13=3,2798,IF(C13=4,3380,IF(C13=5,3963,IF(C13=6,4546,IF(C13=7,5129,IF(C13&gt;7,(5712+((C13-8)*583+5712)),0))))))))</f>
        <v>0</v>
      </c>
      <c r="D14" s="119"/>
    </row>
    <row r="15" spans="1:4" ht="14.25" customHeight="1" x14ac:dyDescent="0.25">
      <c r="A15" s="120">
        <v>9</v>
      </c>
      <c r="B15" s="128" t="s">
        <v>80</v>
      </c>
      <c r="C15" s="10">
        <f>IF(C11&gt;C14,C11-C14,0)</f>
        <v>0</v>
      </c>
      <c r="D15" s="119"/>
    </row>
    <row r="16" spans="1:4" ht="14.25" customHeight="1" x14ac:dyDescent="0.25">
      <c r="A16" s="2"/>
      <c r="B16" s="226" t="s">
        <v>81</v>
      </c>
      <c r="C16" s="227"/>
      <c r="D16" s="117"/>
    </row>
    <row r="17" spans="1:3" ht="28.5" customHeight="1" x14ac:dyDescent="0.25">
      <c r="A17" s="120">
        <v>10</v>
      </c>
      <c r="B17" s="121" t="s">
        <v>82</v>
      </c>
      <c r="C17" s="154"/>
    </row>
    <row r="18" spans="1:3" ht="35.25" customHeight="1" x14ac:dyDescent="0.25">
      <c r="A18" s="120">
        <v>11</v>
      </c>
      <c r="B18" s="121" t="s">
        <v>83</v>
      </c>
      <c r="C18" s="10">
        <f>IF(C15&gt;0, C15/C17, 0)</f>
        <v>0</v>
      </c>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16:C16"/>
    <mergeCell ref="A1:C1"/>
    <mergeCell ref="B2:C2"/>
    <mergeCell ref="B6:C6"/>
    <mergeCell ref="B8:C8"/>
    <mergeCell ref="B12:C12"/>
  </mergeCells>
  <pageMargins left="0.7" right="0.7" top="0.75" bottom="0.75" header="0" footer="0"/>
  <pageSetup orientation="portrait"/>
  <headerFooter>
    <oddFooter>&amp;LSponsor Income Deeming Calculation Worksheet FFY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00"/>
  <sheetViews>
    <sheetView workbookViewId="0">
      <selection activeCell="E7" sqref="E7"/>
    </sheetView>
  </sheetViews>
  <sheetFormatPr defaultColWidth="14.42578125" defaultRowHeight="15" customHeight="1" x14ac:dyDescent="0.25"/>
  <cols>
    <col min="1" max="1" width="14.7109375" customWidth="1"/>
    <col min="2" max="2" width="13.28515625" customWidth="1"/>
    <col min="3" max="3" width="9.140625" customWidth="1"/>
    <col min="4" max="4" width="10.5703125" customWidth="1"/>
    <col min="5" max="5" width="11.7109375" customWidth="1"/>
    <col min="6" max="6" width="9.140625" customWidth="1"/>
  </cols>
  <sheetData>
    <row r="3" spans="1:6" ht="54" x14ac:dyDescent="0.35">
      <c r="A3" s="129" t="s">
        <v>84</v>
      </c>
      <c r="B3" s="130" t="s">
        <v>85</v>
      </c>
      <c r="C3" s="131" t="s">
        <v>86</v>
      </c>
      <c r="D3" s="130" t="s">
        <v>87</v>
      </c>
      <c r="E3" s="130" t="s">
        <v>88</v>
      </c>
      <c r="F3" s="132" t="s">
        <v>89</v>
      </c>
    </row>
    <row r="4" spans="1:6" ht="15.75" customHeight="1" x14ac:dyDescent="0.25">
      <c r="A4" s="133" t="s">
        <v>8</v>
      </c>
      <c r="B4" s="133" t="s">
        <v>7</v>
      </c>
      <c r="C4" s="133" t="s">
        <v>7</v>
      </c>
      <c r="D4" s="133" t="s">
        <v>7</v>
      </c>
      <c r="E4" s="134" t="s">
        <v>7</v>
      </c>
      <c r="F4" s="133" t="e">
        <f>IF(#REF!="February 2023", 28, IF(OR(#REF!="November 2022",#REF!= "April 2023",#REF!= "June 2023",#REF!= "September 2023"), 30, 31))</f>
        <v>#REF!</v>
      </c>
    </row>
    <row r="5" spans="1:6" ht="15.75" customHeight="1" x14ac:dyDescent="0.25">
      <c r="A5" s="135" t="s">
        <v>90</v>
      </c>
      <c r="B5" s="136">
        <v>204</v>
      </c>
      <c r="C5" s="137">
        <v>0</v>
      </c>
      <c r="D5" s="133" t="s">
        <v>91</v>
      </c>
      <c r="E5" s="133">
        <v>0</v>
      </c>
      <c r="F5" s="138">
        <v>30</v>
      </c>
    </row>
    <row r="6" spans="1:6" ht="15.75" customHeight="1" x14ac:dyDescent="0.25">
      <c r="A6" s="135" t="s">
        <v>92</v>
      </c>
      <c r="B6" s="136">
        <v>217</v>
      </c>
      <c r="C6" s="136">
        <v>578</v>
      </c>
      <c r="D6" s="133" t="s">
        <v>93</v>
      </c>
      <c r="E6" s="136">
        <v>190.3</v>
      </c>
      <c r="F6" s="138">
        <v>28</v>
      </c>
    </row>
    <row r="7" spans="1:6" ht="15.75" customHeight="1" x14ac:dyDescent="0.25">
      <c r="A7" s="135" t="s">
        <v>94</v>
      </c>
      <c r="B7" s="136">
        <v>254</v>
      </c>
      <c r="C7" s="136">
        <v>367</v>
      </c>
      <c r="D7" s="138"/>
      <c r="E7" s="138"/>
      <c r="F7" s="138"/>
    </row>
    <row r="8" spans="1:6" ht="15.75" customHeight="1" x14ac:dyDescent="0.25">
      <c r="A8" s="135" t="s">
        <v>95</v>
      </c>
      <c r="B8" s="139">
        <v>291</v>
      </c>
      <c r="C8" s="136">
        <v>69</v>
      </c>
      <c r="D8" s="138"/>
      <c r="E8" s="138"/>
      <c r="F8" s="138"/>
    </row>
    <row r="9" spans="1:6" ht="15.75" customHeight="1" x14ac:dyDescent="0.25">
      <c r="A9" s="135" t="s">
        <v>96</v>
      </c>
      <c r="B9" s="140"/>
      <c r="C9" s="136">
        <v>94</v>
      </c>
      <c r="D9" s="138"/>
      <c r="E9" s="138"/>
      <c r="F9" s="138"/>
    </row>
    <row r="10" spans="1:6" ht="15.75" customHeight="1" x14ac:dyDescent="0.25">
      <c r="A10" s="135" t="s">
        <v>97</v>
      </c>
      <c r="B10" s="140"/>
      <c r="C10" s="133"/>
      <c r="D10" s="138"/>
      <c r="E10" s="138"/>
      <c r="F10" s="138"/>
    </row>
    <row r="11" spans="1:6" ht="15.75" customHeight="1" x14ac:dyDescent="0.25">
      <c r="A11" s="135" t="s">
        <v>98</v>
      </c>
      <c r="B11" s="140"/>
      <c r="C11" s="133"/>
      <c r="D11" s="138"/>
      <c r="E11" s="133"/>
      <c r="F11" s="133"/>
    </row>
    <row r="12" spans="1:6" ht="15.75" customHeight="1" x14ac:dyDescent="0.25">
      <c r="A12" s="135" t="s">
        <v>99</v>
      </c>
      <c r="B12" s="140"/>
      <c r="C12" s="133"/>
      <c r="D12" s="138"/>
      <c r="E12" s="133"/>
      <c r="F12" s="138"/>
    </row>
    <row r="13" spans="1:6" ht="15.75" customHeight="1" x14ac:dyDescent="0.25">
      <c r="A13" s="135" t="s">
        <v>100</v>
      </c>
      <c r="B13" s="140"/>
      <c r="C13" s="133"/>
      <c r="D13" s="138"/>
      <c r="E13" s="133"/>
      <c r="F13" s="138"/>
    </row>
    <row r="14" spans="1:6" ht="15.75" customHeight="1" x14ac:dyDescent="0.25">
      <c r="A14" s="135" t="s">
        <v>101</v>
      </c>
      <c r="B14" s="140"/>
      <c r="C14" s="133"/>
      <c r="D14" s="138"/>
      <c r="E14" s="133"/>
      <c r="F14" s="138"/>
    </row>
    <row r="15" spans="1:6" ht="15.75" customHeight="1" x14ac:dyDescent="0.25">
      <c r="A15" s="135" t="s">
        <v>102</v>
      </c>
      <c r="B15" s="140"/>
      <c r="C15" s="134"/>
      <c r="D15" s="138"/>
      <c r="E15" s="134"/>
      <c r="F15" s="138"/>
    </row>
    <row r="16" spans="1:6" ht="15.75" customHeight="1" x14ac:dyDescent="0.25">
      <c r="A16" s="135" t="s">
        <v>103</v>
      </c>
      <c r="B16" s="140"/>
      <c r="C16" s="133"/>
      <c r="D16" s="138"/>
      <c r="E16" s="133"/>
      <c r="F16" s="13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FS-3C FFY 2025</vt:lpstr>
      <vt:lpstr>FS-3C FFY 2025 Printer Friendly</vt:lpstr>
      <vt:lpstr>FS-3C FFY 2025 Manual</vt:lpstr>
      <vt:lpstr>Sponsor Deeming FFY 2025</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 Hahm</dc:creator>
  <cp:lastModifiedBy>Cummings, Mary Kay</cp:lastModifiedBy>
  <dcterms:created xsi:type="dcterms:W3CDTF">2024-08-09T16:29:59Z</dcterms:created>
  <dcterms:modified xsi:type="dcterms:W3CDTF">2025-08-12T14:50:50Z</dcterms:modified>
</cp:coreProperties>
</file>