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bauerxja\Downloads\"/>
    </mc:Choice>
  </mc:AlternateContent>
  <xr:revisionPtr revIDLastSave="0" documentId="8_{9BC757F2-5A43-497B-A08B-D0E0F879633A}" xr6:coauthVersionLast="47" xr6:coauthVersionMax="47" xr10:uidLastSave="{00000000-0000-0000-0000-000000000000}"/>
  <bookViews>
    <workbookView xWindow="-120" yWindow="-120" windowWidth="16440" windowHeight="28320" activeTab="1" xr2:uid="{A8B28F8A-AA28-4701-B2BA-86490621C5DA}"/>
  </bookViews>
  <sheets>
    <sheet name="Instructions" sheetId="3" r:id="rId1"/>
    <sheet name="FS-3C FFY 2025" sheetId="1" r:id="rId2"/>
    <sheet name="Data" sheetId="2"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1" l="1"/>
  <c r="C44" i="1"/>
  <c r="C45" i="1"/>
  <c r="C38" i="1"/>
  <c r="C33" i="1"/>
  <c r="C34" i="1" s="1"/>
  <c r="C37" i="1"/>
  <c r="F4" i="2"/>
  <c r="C30" i="1"/>
  <c r="C21" i="1"/>
  <c r="C10" i="1"/>
  <c r="C11" i="1" s="1"/>
  <c r="C14" i="1" s="1"/>
  <c r="C9" i="1"/>
  <c r="C6" i="1"/>
  <c r="D3" i="1"/>
  <c r="C39" i="1" l="1"/>
  <c r="C24" i="1"/>
  <c r="C31" i="1" s="1"/>
  <c r="C32" i="1" s="1"/>
  <c r="C4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Bauer, John</author>
  </authors>
  <commentList>
    <comment ref="C2" authorId="0" shapeId="0" xr:uid="{E3109634-C221-4330-AD62-55DE9B2FE1BC}">
      <text>
        <r>
          <rPr>
            <b/>
            <sz val="9"/>
            <color indexed="81"/>
            <rFont val="Tahoma"/>
            <family val="2"/>
          </rPr>
          <t>Elderly or Disabled Household</t>
        </r>
        <r>
          <rPr>
            <sz val="9"/>
            <color indexed="81"/>
            <rFont val="Tahoma"/>
            <family val="2"/>
          </rPr>
          <t xml:space="preserve">
If any member of the household is considered disabled according to SNAP regulations or is aged 60
years or older, select YES.
Otherwise, select NO
</t>
        </r>
      </text>
    </comment>
    <comment ref="C18" authorId="0" shapeId="0" xr:uid="{477C4721-8EE9-453C-9E73-6806F9187089}">
      <text>
        <r>
          <rPr>
            <sz val="12"/>
            <color indexed="81"/>
            <rFont val="Tahoma"/>
            <family val="2"/>
          </rPr>
          <t>Standard Deduction
1-3 Household members =$204
4 Household members = $217
5 Household members = $254
6+ Household members =$291</t>
        </r>
        <r>
          <rPr>
            <b/>
            <sz val="6"/>
            <color indexed="81"/>
            <rFont val="Tahoma"/>
            <family val="2"/>
          </rPr>
          <t xml:space="preserve">
</t>
        </r>
      </text>
    </comment>
  </commentList>
</comments>
</file>

<file path=xl/sharedStrings.xml><?xml version="1.0" encoding="utf-8"?>
<sst xmlns="http://schemas.openxmlformats.org/spreadsheetml/2006/main" count="88" uniqueCount="81">
  <si>
    <t>Month</t>
  </si>
  <si>
    <t>Case Number:</t>
  </si>
  <si>
    <t>IS THERE A HOUSEHOLD MEMBER WHO HAS A DISABILITY OR IS AGED 60 OR OVER?</t>
  </si>
  <si>
    <t>Select</t>
  </si>
  <si>
    <t>Select a Month</t>
  </si>
  <si>
    <t>Head of Household:</t>
  </si>
  <si>
    <t>SELF-EMPLOYMENT INCOME</t>
  </si>
  <si>
    <t>Gross self-employment income</t>
  </si>
  <si>
    <t>Self-employment expenses</t>
  </si>
  <si>
    <t>INCOME from WORK</t>
  </si>
  <si>
    <t xml:space="preserve">Gross employment income </t>
  </si>
  <si>
    <t xml:space="preserve">UNEARNED INCOME </t>
  </si>
  <si>
    <t>TOTAL unearned income</t>
  </si>
  <si>
    <t>CHILD SUPPORT EXCLUSION</t>
  </si>
  <si>
    <t xml:space="preserve">Child support paid </t>
  </si>
  <si>
    <t>STANDARD DEDUCTION</t>
  </si>
  <si>
    <t>EXCESS MEDICAL DEDUCTION</t>
  </si>
  <si>
    <t>Actual medical expenses</t>
  </si>
  <si>
    <t xml:space="preserve">Applied excess medical deduction </t>
  </si>
  <si>
    <t>DEPENDENT CARE DEDUCTION</t>
  </si>
  <si>
    <t xml:space="preserve">Dependent care costs </t>
  </si>
  <si>
    <t>HOMELESS SHELTER DEDUCTION</t>
  </si>
  <si>
    <t>Homeless shelter deduction</t>
  </si>
  <si>
    <t>SHELTER COSTS</t>
  </si>
  <si>
    <t>Housing expenses</t>
  </si>
  <si>
    <t>Utility allowance</t>
  </si>
  <si>
    <t>BENEFIT ALLOTMENT COMPUTATION</t>
  </si>
  <si>
    <t>Total eligible household members</t>
  </si>
  <si>
    <t>Gross Income Limit</t>
  </si>
  <si>
    <t>Gross Income Test</t>
  </si>
  <si>
    <t>Maximum allotment for the HH</t>
  </si>
  <si>
    <t>PRORATION COMPUTATION</t>
  </si>
  <si>
    <r>
      <t xml:space="preserve">Standard deduction              </t>
    </r>
    <r>
      <rPr>
        <sz val="14"/>
        <rFont val="Source Sans Pro"/>
        <family val="2"/>
      </rPr>
      <t xml:space="preserve"> </t>
    </r>
  </si>
  <si>
    <r>
      <t xml:space="preserve">Day of the month the client </t>
    </r>
    <r>
      <rPr>
        <u/>
        <sz val="14"/>
        <color theme="1"/>
        <rFont val="Source Sans Pro"/>
        <family val="2"/>
      </rPr>
      <t>applied</t>
    </r>
  </si>
  <si>
    <r>
      <t xml:space="preserve">Net self-employment income
</t>
    </r>
    <r>
      <rPr>
        <i/>
        <sz val="11"/>
        <color theme="1"/>
        <rFont val="Source Sans Pro"/>
        <family val="2"/>
      </rPr>
      <t>(Line 1 minus line 2)</t>
    </r>
  </si>
  <si>
    <r>
      <t xml:space="preserve">TOTAL gross earned income            
</t>
    </r>
    <r>
      <rPr>
        <i/>
        <sz val="11"/>
        <rFont val="Source Sans Pro"/>
        <family val="2"/>
      </rPr>
      <t>(Line 3 plus line 4)</t>
    </r>
  </si>
  <si>
    <r>
      <t xml:space="preserve">Earned income deduction         
</t>
    </r>
    <r>
      <rPr>
        <i/>
        <sz val="11"/>
        <rFont val="Source Sans Pro"/>
        <family val="2"/>
      </rPr>
      <t>(Line 5 times .2)</t>
    </r>
  </si>
  <si>
    <r>
      <t xml:space="preserve">TOTAL net earned income
</t>
    </r>
    <r>
      <rPr>
        <i/>
        <sz val="11"/>
        <rFont val="Source Sans Pro"/>
        <family val="2"/>
      </rPr>
      <t>(Line 5 minus line 6)</t>
    </r>
  </si>
  <si>
    <r>
      <t xml:space="preserve">TOTAL INCOME                       
</t>
    </r>
    <r>
      <rPr>
        <i/>
        <sz val="11"/>
        <color theme="1"/>
        <rFont val="Source Sans Pro"/>
        <family val="2"/>
      </rPr>
      <t>(Line 7 plus line 8</t>
    </r>
    <r>
      <rPr>
        <i/>
        <sz val="11"/>
        <rFont val="Source Sans Pro"/>
        <family val="2"/>
      </rPr>
      <t>)</t>
    </r>
  </si>
  <si>
    <r>
      <t xml:space="preserve">ADJUSTED INCOME
</t>
    </r>
    <r>
      <rPr>
        <i/>
        <sz val="11"/>
        <color theme="1"/>
        <rFont val="Source Sans Pro"/>
        <family val="2"/>
      </rPr>
      <t>(Line 9 minus lines 10, 11, 13, and 14)</t>
    </r>
  </si>
  <si>
    <r>
      <t xml:space="preserve">TOTAL shelter costs              
</t>
    </r>
    <r>
      <rPr>
        <sz val="11"/>
        <color theme="1"/>
        <rFont val="Source Sans Pro"/>
        <family val="2"/>
      </rPr>
      <t>(</t>
    </r>
    <r>
      <rPr>
        <i/>
        <sz val="11"/>
        <rFont val="Source Sans Pro"/>
        <family val="2"/>
      </rPr>
      <t>Line 17 plus 18)</t>
    </r>
  </si>
  <si>
    <r>
      <t xml:space="preserve">50% of Adjusted Income
</t>
    </r>
    <r>
      <rPr>
        <i/>
        <sz val="11"/>
        <color theme="1"/>
        <rFont val="Source Sans Pro"/>
        <family val="2"/>
      </rPr>
      <t>(Line 15 times .5)</t>
    </r>
  </si>
  <si>
    <r>
      <t xml:space="preserve">Excess shelter                         
</t>
    </r>
    <r>
      <rPr>
        <i/>
        <sz val="11"/>
        <rFont val="Source Sans Pro"/>
        <family val="2"/>
      </rPr>
      <t>(Line 19 minus line 20)</t>
    </r>
  </si>
  <si>
    <r>
      <t xml:space="preserve">Allowable shelter deduction 
</t>
    </r>
    <r>
      <rPr>
        <i/>
        <sz val="11"/>
        <rFont val="Source Sans Pro"/>
        <family val="2"/>
      </rPr>
      <t>(Lesser of line 21 or $624, if cap applies)</t>
    </r>
  </si>
  <si>
    <r>
      <t xml:space="preserve">MONTHLY NET INCOME
</t>
    </r>
    <r>
      <rPr>
        <i/>
        <sz val="11"/>
        <rFont val="Source Sans Pro"/>
        <family val="2"/>
      </rPr>
      <t>(Line 15 minus line 22 or line 16 if applicable)</t>
    </r>
  </si>
  <si>
    <r>
      <t xml:space="preserve">Net income multiplied by 30%
</t>
    </r>
    <r>
      <rPr>
        <i/>
        <sz val="11"/>
        <color theme="1"/>
        <rFont val="Source Sans Pro"/>
        <family val="2"/>
      </rPr>
      <t>(Line 23 * .3)</t>
    </r>
  </si>
  <si>
    <r>
      <t xml:space="preserve">Full month benefit
</t>
    </r>
    <r>
      <rPr>
        <i/>
        <sz val="11"/>
        <rFont val="Source Sans Pro"/>
        <family val="2"/>
      </rPr>
      <t>(Line 25 minus line 26, then round down)</t>
    </r>
  </si>
  <si>
    <r>
      <t xml:space="preserve">Prorated benefit
</t>
    </r>
    <r>
      <rPr>
        <i/>
        <sz val="11"/>
        <rFont val="Source Sans Pro"/>
        <family val="2"/>
      </rPr>
      <t>(Number days in month plus 1 minus the date of application. This difference times line 27, then divided by number of days in the month and rounded down)</t>
    </r>
  </si>
  <si>
    <t>No</t>
  </si>
  <si>
    <t>Yes</t>
  </si>
  <si>
    <t>Days in a month</t>
  </si>
  <si>
    <t>Homeless Shelter Deduction</t>
  </si>
  <si>
    <t>Elderly or Disabled?</t>
  </si>
  <si>
    <t>Utilities</t>
  </si>
  <si>
    <t>Standard Deductions</t>
  </si>
  <si>
    <t>Months</t>
  </si>
  <si>
    <t>Benefit</t>
  </si>
  <si>
    <t>Each Additional</t>
  </si>
  <si>
    <t>Household</t>
  </si>
  <si>
    <t>Minimum</t>
  </si>
  <si>
    <t>BENEFIT CALCULATION FOR OCT 2024 - SEP 2025</t>
  </si>
  <si>
    <t>Shelter Cap</t>
  </si>
  <si>
    <t>Revised 3/4/2025</t>
  </si>
  <si>
    <t>For best printing results, select "Fit Sheet on One Page" from the Print Screen.</t>
  </si>
  <si>
    <r>
      <rPr>
        <b/>
        <sz val="14"/>
        <color theme="1"/>
        <rFont val="Source Sans Pro"/>
        <family val="2"/>
      </rPr>
      <t>Sponsor Deeming FFY 2023</t>
    </r>
    <r>
      <rPr>
        <sz val="11"/>
        <color theme="1"/>
        <rFont val="Source Sans Pro"/>
        <family val="2"/>
      </rPr>
      <t xml:space="preserve">
This determines how much of a sponsor's income will be deemed to a sponsored non-citizen applicant's SNAP case.
All income, exclusions and deductions should be converted to monthly amounts.
This sheet is strictly mathematical and cannot determine the validity of any data entered.
</t>
    </r>
  </si>
  <si>
    <r>
      <rPr>
        <b/>
        <sz val="14"/>
        <color theme="1"/>
        <rFont val="Source Sans Pro"/>
        <family val="2"/>
      </rPr>
      <t>FS-3C FFY 2023 Manual Calc</t>
    </r>
    <r>
      <rPr>
        <sz val="11"/>
        <color theme="1"/>
        <rFont val="Source Sans Pro"/>
        <family val="2"/>
      </rPr>
      <t xml:space="preserve">
This version provides no automated functionality. It is intended for practice and training purposes.
Every cell must be manually entered by the user following the calculation instructions.</t>
    </r>
  </si>
  <si>
    <r>
      <rPr>
        <b/>
        <sz val="14"/>
        <color theme="1"/>
        <rFont val="Source Sans Pro"/>
        <family val="2"/>
      </rPr>
      <t>FS-3C FFY 2023 Printer Friendly</t>
    </r>
    <r>
      <rPr>
        <sz val="11"/>
        <color theme="1"/>
        <rFont val="Source Sans Pro"/>
        <family val="2"/>
      </rPr>
      <t xml:space="preserve">
This version lacks the color-filled cells and mirrors the data entry of the FS-3C FFY 2023 sheet.
All guidance for the FS-3C FFY 2023 applies to this sheet.</t>
    </r>
  </si>
  <si>
    <r>
      <rPr>
        <b/>
        <sz val="14"/>
        <color theme="1"/>
        <rFont val="Source Sans Pro"/>
        <family val="2"/>
      </rPr>
      <t>FS-3C FFY 2024</t>
    </r>
    <r>
      <rPr>
        <sz val="11"/>
        <color theme="1"/>
        <rFont val="Source Sans Pro"/>
        <family val="2"/>
      </rPr>
      <t xml:space="preserve">
All boxes outlined in red must be completed in order for an allotment to be determined.
All income, exclusions, and deductions should be converted to monthly amounts.
This cannot determine individual eligibility. Income and expenses of ineligible household members must be prorated (if applicable) by the user before inclusion in the household total.
Eligible households of 1 or 2 are eligible for a $23 minimum allotment under ECE guidelines. The FS-3C will not provide this result.
This sheet is strictly mathematical and cannot determine the validity of any data entered. 
</t>
    </r>
  </si>
  <si>
    <t>Benefit Issued Month of Application</t>
  </si>
  <si>
    <t>October 2025</t>
  </si>
  <si>
    <t>November 2025</t>
  </si>
  <si>
    <t>December 2025</t>
  </si>
  <si>
    <t>January 2026</t>
  </si>
  <si>
    <t>February 2026</t>
  </si>
  <si>
    <t>March 2026</t>
  </si>
  <si>
    <t>April 2026</t>
  </si>
  <si>
    <t>May 2026</t>
  </si>
  <si>
    <t>June 2026</t>
  </si>
  <si>
    <t>July 2026</t>
  </si>
  <si>
    <t>August 2026</t>
  </si>
  <si>
    <t>September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</si>
</sst>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7" formatCode="&quot;$&quot;#,##0.00_);\(&quot;$&quot;#,##0.00\)"/>
    <numFmt numFmtId="44" formatCode="_(&quot;$&quot;* #,##0.00_);_(&quot;$&quot;* \(#,##0.00\);_(&quot;$&quot;* &quot;-&quot;??_);_(@_)"/>
    <numFmt numFmtId="164" formatCode="mmmm\ yyyy"/>
    <numFmt numFmtId="165" formatCode="&quot;$&quot;#,##0.00"/>
    <numFmt numFmtId="166" formatCode="&quot;$&quot;#,##0"/>
    <numFmt numFmtId="167" formatCode="_([$$-409]* #,##0_);_([$$-409]* \(#,##0\);_([$$-409]* &quot;-&quot;??_);_(@_)"/>
  </numFmts>
  <fonts count="35" x14ac:knownFonts="1">
    <font>
      <sz val="11"/>
      <color theme="1"/>
      <name val="Aptos Narrow"/>
      <family val="2"/>
      <scheme val="minor"/>
    </font>
    <font>
      <sz val="11"/>
      <color theme="1"/>
      <name val="Aptos Narrow"/>
      <family val="2"/>
      <scheme val="minor"/>
    </font>
    <font>
      <b/>
      <sz val="10"/>
      <color theme="1"/>
      <name val="Source Sans Pro"/>
      <family val="2"/>
    </font>
    <font>
      <sz val="11"/>
      <color theme="1"/>
      <name val="Source Sans Pro"/>
      <family val="2"/>
    </font>
    <font>
      <sz val="10"/>
      <color theme="1"/>
      <name val="Source Sans Pro"/>
      <family val="2"/>
    </font>
    <font>
      <b/>
      <sz val="10"/>
      <color rgb="FF3366FF"/>
      <name val="Source Sans Pro"/>
      <family val="2"/>
    </font>
    <font>
      <sz val="10"/>
      <color rgb="FF000000"/>
      <name val="Arial"/>
      <family val="2"/>
    </font>
    <font>
      <sz val="10"/>
      <color theme="0"/>
      <name val="Arial"/>
      <family val="2"/>
    </font>
    <font>
      <i/>
      <sz val="8"/>
      <color theme="1"/>
      <name val="Source Sans Pro"/>
      <family val="2"/>
    </font>
    <font>
      <sz val="9"/>
      <color rgb="FF0000FF"/>
      <name val="Source Sans Pro"/>
      <family val="2"/>
    </font>
    <font>
      <sz val="9"/>
      <color theme="1"/>
      <name val="Source Sans Pro"/>
      <family val="2"/>
    </font>
    <font>
      <u/>
      <sz val="10"/>
      <color rgb="FF0000FF"/>
      <name val="Source Sans Pro"/>
      <family val="2"/>
    </font>
    <font>
      <u/>
      <sz val="9"/>
      <color rgb="FFFF0000"/>
      <name val="Source Sans Pro"/>
      <family val="2"/>
    </font>
    <font>
      <sz val="10"/>
      <name val="Source Sans Pro"/>
      <family val="2"/>
    </font>
    <font>
      <sz val="9"/>
      <color rgb="FFFF0000"/>
      <name val="Source Sans Pro"/>
      <family val="2"/>
    </font>
    <font>
      <sz val="10"/>
      <color theme="0"/>
      <name val="Source Sans Pro"/>
      <family val="2"/>
    </font>
    <font>
      <i/>
      <sz val="10"/>
      <color rgb="FF0000FF"/>
      <name val="Source Sans Pro"/>
      <family val="2"/>
    </font>
    <font>
      <b/>
      <sz val="6"/>
      <color indexed="81"/>
      <name val="Tahoma"/>
      <family val="2"/>
    </font>
    <font>
      <sz val="9"/>
      <color indexed="81"/>
      <name val="Tahoma"/>
      <family val="2"/>
    </font>
    <font>
      <b/>
      <sz val="14"/>
      <color theme="1"/>
      <name val="Source Sans Pro"/>
      <family val="2"/>
    </font>
    <font>
      <b/>
      <sz val="14"/>
      <name val="Source Sans Pro"/>
      <family val="2"/>
    </font>
    <font>
      <b/>
      <sz val="14"/>
      <color theme="0"/>
      <name val="Source Sans Pro"/>
      <family val="2"/>
    </font>
    <font>
      <b/>
      <sz val="14"/>
      <color rgb="FF3366FF"/>
      <name val="Source Sans Pro"/>
      <family val="2"/>
    </font>
    <font>
      <sz val="14"/>
      <color theme="1"/>
      <name val="Source Sans Pro"/>
      <family val="2"/>
    </font>
    <font>
      <sz val="14"/>
      <name val="Source Sans Pro"/>
      <family val="2"/>
    </font>
    <font>
      <b/>
      <sz val="14"/>
      <color rgb="FF0000FF"/>
      <name val="Source Sans Pro"/>
      <family val="2"/>
    </font>
    <font>
      <u/>
      <sz val="14"/>
      <color theme="1"/>
      <name val="Source Sans Pro"/>
      <family val="2"/>
    </font>
    <font>
      <i/>
      <sz val="11"/>
      <color theme="1"/>
      <name val="Source Sans Pro"/>
      <family val="2"/>
    </font>
    <font>
      <i/>
      <sz val="11"/>
      <name val="Source Sans Pro"/>
      <family val="2"/>
    </font>
    <font>
      <sz val="10"/>
      <color theme="1"/>
      <name val="Arial"/>
      <family val="2"/>
    </font>
    <font>
      <sz val="10"/>
      <color theme="1"/>
      <name val="Trebuchet MS"/>
      <family val="2"/>
    </font>
    <font>
      <b/>
      <sz val="14"/>
      <color theme="1"/>
      <name val="Arial"/>
      <family val="2"/>
    </font>
    <font>
      <sz val="12"/>
      <color indexed="81"/>
      <name val="Tahoma"/>
      <family val="2"/>
    </font>
    <font>
      <b/>
      <sz val="9"/>
      <color indexed="81"/>
      <name val="Tahoma"/>
      <family val="2"/>
    </font>
    <font>
      <sz val="14"/>
      <color rgb="FF000000"/>
      <name val="Source Sans Pro"/>
      <family val="2"/>
    </font>
  </fonts>
  <fills count="7">
    <fill>
      <patternFill patternType="none"/>
    </fill>
    <fill>
      <patternFill patternType="gray125"/>
    </fill>
    <fill>
      <patternFill patternType="solid">
        <fgColor rgb="FFFFFFFF"/>
        <bgColor rgb="FFFFFFFF"/>
      </patternFill>
    </fill>
    <fill>
      <patternFill patternType="solid">
        <fgColor rgb="FF009ADD"/>
        <bgColor rgb="FFCCFFCC"/>
      </patternFill>
    </fill>
    <fill>
      <patternFill patternType="solid">
        <fgColor rgb="FF009ADD"/>
        <bgColor rgb="FFB8CCE4"/>
      </patternFill>
    </fill>
    <fill>
      <patternFill patternType="solid">
        <fgColor theme="0"/>
        <bgColor rgb="FFCCFFCC"/>
      </patternFill>
    </fill>
    <fill>
      <patternFill patternType="solid">
        <fgColor rgb="FF009ADD"/>
        <bgColor indexed="64"/>
      </patternFill>
    </fill>
  </fills>
  <borders count="52">
    <border>
      <left/>
      <right/>
      <top/>
      <bottom/>
      <diagonal/>
    </border>
    <border>
      <left style="medium">
        <color rgb="FFFF0000"/>
      </left>
      <right style="medium">
        <color rgb="FFFF0000"/>
      </right>
      <top style="medium">
        <color rgb="FFFF0000"/>
      </top>
      <bottom style="thin">
        <color rgb="FF000000"/>
      </bottom>
      <diagonal/>
    </border>
    <border>
      <left/>
      <right style="thin">
        <color rgb="FF000000"/>
      </right>
      <top/>
      <bottom style="thin">
        <color rgb="FF000000"/>
      </bottom>
      <diagonal/>
    </border>
    <border>
      <left style="thin">
        <color rgb="FF000000"/>
      </left>
      <right style="thin">
        <color indexed="64"/>
      </right>
      <top style="thin">
        <color rgb="FF000000"/>
      </top>
      <bottom style="thin">
        <color rgb="FF000000"/>
      </bottom>
      <diagonal/>
    </border>
    <border>
      <left style="medium">
        <color rgb="FFFF0000"/>
      </left>
      <right/>
      <top style="medium">
        <color rgb="FFFF0000"/>
      </top>
      <bottom style="medium">
        <color rgb="FFFF0000"/>
      </bottom>
      <diagonal/>
    </border>
    <border>
      <left/>
      <right style="thin">
        <color indexed="64"/>
      </right>
      <top style="medium">
        <color rgb="FFFF0000"/>
      </top>
      <bottom style="medium">
        <color rgb="FFFF0000"/>
      </bottom>
      <diagonal/>
    </border>
    <border>
      <left style="thin">
        <color indexed="64"/>
      </left>
      <right/>
      <top style="medium">
        <color rgb="FFFF0000"/>
      </top>
      <bottom style="medium">
        <color rgb="FFFF0000"/>
      </bottom>
      <diagonal/>
    </border>
    <border>
      <left style="medium">
        <color rgb="FFFF0000"/>
      </left>
      <right style="medium">
        <color rgb="FFFF0000"/>
      </right>
      <top style="thin">
        <color rgb="FF000000"/>
      </top>
      <bottom style="medium">
        <color rgb="FFFF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000000"/>
      </top>
      <bottom/>
      <diagonal/>
    </border>
    <border>
      <left style="thin">
        <color indexed="64"/>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indexed="64"/>
      </left>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indexed="64"/>
      </left>
      <right/>
      <top style="thin">
        <color rgb="FF000000"/>
      </top>
      <bottom style="thin">
        <color rgb="FF000000"/>
      </bottom>
      <diagonal/>
    </border>
    <border>
      <left/>
      <right style="thin">
        <color rgb="FF000000"/>
      </right>
      <top style="medium">
        <color rgb="FFFF0000"/>
      </top>
      <bottom style="medium">
        <color rgb="FFFF0000"/>
      </bottom>
      <diagonal/>
    </border>
    <border>
      <left style="thin">
        <color rgb="FF000000"/>
      </left>
      <right style="medium">
        <color rgb="FFFF0000"/>
      </right>
      <top style="medium">
        <color rgb="FFFF0000"/>
      </top>
      <bottom style="medium">
        <color rgb="FFFF0000"/>
      </bottom>
      <diagonal/>
    </border>
    <border>
      <left style="thin">
        <color rgb="FF000000"/>
      </left>
      <right/>
      <top/>
      <bottom style="thin">
        <color rgb="FF000000"/>
      </bottom>
      <diagonal/>
    </border>
    <border>
      <left style="thin">
        <color rgb="FF000000"/>
      </left>
      <right style="thin">
        <color rgb="FF000000"/>
      </right>
      <top/>
      <bottom/>
      <diagonal/>
    </border>
    <border>
      <left/>
      <right/>
      <top style="medium">
        <color indexed="64"/>
      </top>
      <bottom style="medium">
        <color indexed="64"/>
      </bottom>
      <diagonal/>
    </border>
    <border>
      <left/>
      <right/>
      <top style="medium">
        <color indexed="64"/>
      </top>
      <bottom/>
      <diagonal/>
    </border>
    <border>
      <left style="thin">
        <color rgb="FF000000"/>
      </left>
      <right style="thin">
        <color indexed="64"/>
      </right>
      <top style="thin">
        <color rgb="FF000000"/>
      </top>
      <bottom/>
      <diagonal/>
    </border>
    <border>
      <left/>
      <right/>
      <top style="medium">
        <color rgb="FFFF0000"/>
      </top>
      <bottom style="medium">
        <color rgb="FFFF0000"/>
      </bottom>
      <diagonal/>
    </border>
    <border>
      <left style="thin">
        <color rgb="FF000000"/>
      </left>
      <right style="thin">
        <color rgb="FF000000"/>
      </right>
      <top style="thin">
        <color rgb="FF000000"/>
      </top>
      <bottom style="medium">
        <color indexed="64"/>
      </bottom>
      <diagonal/>
    </border>
    <border>
      <left style="thin">
        <color rgb="FF000000"/>
      </left>
      <right style="thick">
        <color rgb="FF000000"/>
      </right>
      <top style="medium">
        <color indexed="64"/>
      </top>
      <bottom style="medium">
        <color indexed="64"/>
      </bottom>
      <diagonal/>
    </border>
    <border>
      <left/>
      <right/>
      <top/>
      <bottom style="medium">
        <color rgb="FFFF0000"/>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rgb="FFFF0000"/>
      </top>
      <bottom style="medium">
        <color indexed="64"/>
      </bottom>
      <diagonal/>
    </border>
    <border>
      <left/>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6" fillId="0" borderId="0"/>
  </cellStyleXfs>
  <cellXfs count="138">
    <xf numFmtId="0" fontId="0" fillId="0" borderId="0" xfId="0"/>
    <xf numFmtId="0" fontId="3" fillId="0" borderId="0" xfId="0" applyFont="1"/>
    <xf numFmtId="0" fontId="7" fillId="0" borderId="0" xfId="2" applyFont="1"/>
    <xf numFmtId="0" fontId="4" fillId="2" borderId="0" xfId="0" applyFont="1" applyFill="1"/>
    <xf numFmtId="0" fontId="4" fillId="2" borderId="0" xfId="0" applyFont="1" applyFill="1" applyAlignment="1">
      <alignment vertical="top"/>
    </xf>
    <xf numFmtId="0" fontId="4" fillId="0" borderId="0" xfId="0" applyFont="1" applyAlignment="1">
      <alignment vertical="center"/>
    </xf>
    <xf numFmtId="7" fontId="2" fillId="0" borderId="0" xfId="0" applyNumberFormat="1" applyFont="1" applyAlignment="1">
      <alignment horizontal="left" vertical="center"/>
    </xf>
    <xf numFmtId="0" fontId="8" fillId="2" borderId="0" xfId="0" applyFont="1" applyFill="1" applyAlignment="1">
      <alignment horizontal="center"/>
    </xf>
    <xf numFmtId="0" fontId="9" fillId="0" borderId="0" xfId="0" applyFont="1" applyAlignment="1">
      <alignment vertical="center"/>
    </xf>
    <xf numFmtId="0" fontId="4" fillId="2" borderId="0" xfId="0" applyFont="1" applyFill="1" applyAlignment="1">
      <alignment vertical="center"/>
    </xf>
    <xf numFmtId="0" fontId="4" fillId="0" borderId="0" xfId="0" applyFont="1" applyAlignment="1">
      <alignment vertical="top" wrapText="1"/>
    </xf>
    <xf numFmtId="0" fontId="10" fillId="0" borderId="20" xfId="0" applyFont="1" applyBorder="1" applyAlignment="1">
      <alignment vertical="center"/>
    </xf>
    <xf numFmtId="0" fontId="8" fillId="2" borderId="0" xfId="0" applyFont="1" applyFill="1" applyAlignment="1">
      <alignment horizontal="center" vertical="top"/>
    </xf>
    <xf numFmtId="0" fontId="4" fillId="2" borderId="20" xfId="0" applyFont="1" applyFill="1" applyBorder="1" applyAlignment="1">
      <alignment vertical="top"/>
    </xf>
    <xf numFmtId="7" fontId="2" fillId="0" borderId="0" xfId="0" applyNumberFormat="1" applyFont="1" applyAlignment="1">
      <alignment horizontal="left"/>
    </xf>
    <xf numFmtId="0" fontId="4" fillId="0" borderId="0" xfId="0" applyFont="1"/>
    <xf numFmtId="0" fontId="11" fillId="2" borderId="0" xfId="0" applyFont="1" applyFill="1"/>
    <xf numFmtId="0" fontId="12" fillId="2" borderId="0" xfId="0" applyFont="1" applyFill="1" applyAlignment="1">
      <alignment horizontal="center" vertical="top"/>
    </xf>
    <xf numFmtId="0" fontId="13" fillId="2" borderId="20" xfId="0" applyFont="1" applyFill="1" applyBorder="1" applyAlignment="1">
      <alignment horizontal="left"/>
    </xf>
    <xf numFmtId="0" fontId="14" fillId="2" borderId="20" xfId="0" applyFont="1" applyFill="1" applyBorder="1" applyAlignment="1">
      <alignment horizontal="left" vertical="top"/>
    </xf>
    <xf numFmtId="0" fontId="15" fillId="0" borderId="0" xfId="0" applyFont="1"/>
    <xf numFmtId="0" fontId="13" fillId="0" borderId="0" xfId="0" applyFont="1"/>
    <xf numFmtId="0" fontId="4" fillId="0" borderId="0" xfId="0" applyFont="1" applyAlignment="1">
      <alignment vertical="top"/>
    </xf>
    <xf numFmtId="0" fontId="4" fillId="2" borderId="20" xfId="0" applyFont="1" applyFill="1" applyBorder="1" applyAlignment="1">
      <alignment horizontal="left"/>
    </xf>
    <xf numFmtId="0" fontId="4" fillId="0" borderId="12" xfId="0" applyFont="1" applyBorder="1" applyAlignment="1">
      <alignment vertical="top"/>
    </xf>
    <xf numFmtId="0" fontId="19" fillId="2" borderId="1" xfId="0" applyFont="1" applyFill="1" applyBorder="1" applyAlignment="1">
      <alignment horizontal="center" vertical="center" wrapText="1"/>
    </xf>
    <xf numFmtId="0" fontId="19" fillId="2" borderId="2" xfId="0" applyFont="1" applyFill="1" applyBorder="1" applyAlignment="1">
      <alignment horizontal="right" wrapText="1"/>
    </xf>
    <xf numFmtId="49" fontId="21" fillId="3" borderId="3" xfId="0" applyNumberFormat="1" applyFont="1" applyFill="1" applyBorder="1" applyAlignment="1" applyProtection="1">
      <alignment horizontal="left" vertical="center" wrapText="1"/>
      <protection locked="0"/>
    </xf>
    <xf numFmtId="7" fontId="21" fillId="3" borderId="6" xfId="0" applyNumberFormat="1" applyFont="1" applyFill="1" applyBorder="1" applyAlignment="1" applyProtection="1">
      <alignment horizontal="left" vertical="center" wrapText="1"/>
      <protection locked="0"/>
    </xf>
    <xf numFmtId="164" fontId="21" fillId="4" borderId="7" xfId="0" applyNumberFormat="1" applyFont="1" applyFill="1" applyBorder="1" applyAlignment="1" applyProtection="1">
      <alignment horizontal="center" vertical="center" wrapText="1"/>
      <protection locked="0"/>
    </xf>
    <xf numFmtId="0" fontId="19" fillId="2" borderId="8" xfId="0" applyFont="1" applyFill="1" applyBorder="1" applyAlignment="1">
      <alignment horizontal="right" wrapText="1"/>
    </xf>
    <xf numFmtId="0" fontId="23" fillId="2" borderId="0" xfId="0" applyFont="1" applyFill="1" applyAlignment="1">
      <alignment horizontal="center" vertical="center"/>
    </xf>
    <xf numFmtId="0" fontId="23" fillId="0" borderId="10" xfId="0" applyFont="1" applyBorder="1" applyAlignment="1">
      <alignment horizontal="center" vertical="top"/>
    </xf>
    <xf numFmtId="7" fontId="21" fillId="3" borderId="8" xfId="0" applyNumberFormat="1" applyFont="1" applyFill="1" applyBorder="1" applyAlignment="1" applyProtection="1">
      <alignment horizontal="left" vertical="center" wrapText="1"/>
      <protection locked="0"/>
    </xf>
    <xf numFmtId="0" fontId="23" fillId="0" borderId="12" xfId="0" applyFont="1" applyBorder="1" applyAlignment="1">
      <alignment horizontal="center" vertical="top"/>
    </xf>
    <xf numFmtId="0" fontId="23" fillId="0" borderId="14" xfId="0" applyFont="1" applyBorder="1" applyAlignment="1">
      <alignment horizontal="center" vertical="top"/>
    </xf>
    <xf numFmtId="7" fontId="19" fillId="5" borderId="8" xfId="0" applyNumberFormat="1" applyFont="1" applyFill="1" applyBorder="1" applyAlignment="1">
      <alignment horizontal="left" vertical="center" wrapText="1"/>
    </xf>
    <xf numFmtId="0" fontId="23" fillId="2" borderId="9" xfId="0" applyFont="1" applyFill="1" applyBorder="1" applyAlignment="1">
      <alignment horizontal="center" vertical="top"/>
    </xf>
    <xf numFmtId="0" fontId="23" fillId="0" borderId="17" xfId="0" applyFont="1" applyBorder="1" applyAlignment="1">
      <alignment horizontal="center" vertical="top"/>
    </xf>
    <xf numFmtId="7" fontId="21" fillId="3" borderId="18" xfId="0" applyNumberFormat="1" applyFont="1" applyFill="1" applyBorder="1" applyAlignment="1" applyProtection="1">
      <alignment horizontal="left" vertical="center" wrapText="1"/>
      <protection locked="0"/>
    </xf>
    <xf numFmtId="0" fontId="23" fillId="0" borderId="0" xfId="0" applyFont="1" applyAlignment="1">
      <alignment vertical="top" wrapText="1"/>
    </xf>
    <xf numFmtId="165" fontId="19" fillId="0" borderId="19" xfId="0" applyNumberFormat="1" applyFont="1" applyBorder="1" applyAlignment="1">
      <alignment horizontal="left" vertical="center" wrapText="1"/>
    </xf>
    <xf numFmtId="7" fontId="19" fillId="0" borderId="21" xfId="0" applyNumberFormat="1" applyFont="1" applyBorder="1" applyAlignment="1">
      <alignment horizontal="left" vertical="center" wrapText="1"/>
    </xf>
    <xf numFmtId="0" fontId="23" fillId="0" borderId="22" xfId="0" applyFont="1" applyBorder="1" applyAlignment="1">
      <alignment horizontal="center" vertical="top"/>
    </xf>
    <xf numFmtId="0" fontId="23" fillId="2" borderId="23" xfId="0" applyFont="1" applyFill="1" applyBorder="1" applyAlignment="1">
      <alignment horizontal="center" vertical="top"/>
    </xf>
    <xf numFmtId="165" fontId="21" fillId="6" borderId="24" xfId="0" applyNumberFormat="1" applyFont="1" applyFill="1" applyBorder="1" applyAlignment="1" applyProtection="1">
      <alignment horizontal="left" vertical="center" wrapText="1"/>
      <protection locked="0"/>
    </xf>
    <xf numFmtId="0" fontId="23" fillId="0" borderId="25" xfId="0" applyFont="1" applyBorder="1" applyAlignment="1">
      <alignment horizontal="center" vertical="top"/>
    </xf>
    <xf numFmtId="0" fontId="19" fillId="0" borderId="26" xfId="0" applyFont="1" applyBorder="1" applyAlignment="1">
      <alignment vertical="top" wrapText="1"/>
    </xf>
    <xf numFmtId="165" fontId="19" fillId="0" borderId="27" xfId="0" applyNumberFormat="1" applyFont="1" applyBorder="1" applyAlignment="1">
      <alignment horizontal="left" vertical="center" wrapText="1"/>
    </xf>
    <xf numFmtId="0" fontId="23" fillId="0" borderId="28" xfId="0" applyFont="1" applyBorder="1" applyAlignment="1">
      <alignment horizontal="center" vertical="top"/>
    </xf>
    <xf numFmtId="0" fontId="23" fillId="2" borderId="16" xfId="0" applyFont="1" applyFill="1" applyBorder="1" applyAlignment="1">
      <alignment horizontal="center" vertical="top"/>
    </xf>
    <xf numFmtId="0" fontId="23" fillId="0" borderId="4" xfId="0" applyFont="1" applyBorder="1" applyAlignment="1">
      <alignment horizontal="center" vertical="top"/>
    </xf>
    <xf numFmtId="165" fontId="21" fillId="3" borderId="30" xfId="0" applyNumberFormat="1" applyFont="1" applyFill="1" applyBorder="1" applyAlignment="1" applyProtection="1">
      <alignment horizontal="left" vertical="center" wrapText="1"/>
      <protection locked="0"/>
    </xf>
    <xf numFmtId="165" fontId="21" fillId="3" borderId="31" xfId="0" applyNumberFormat="1" applyFont="1" applyFill="1" applyBorder="1" applyAlignment="1" applyProtection="1">
      <alignment horizontal="left" vertical="center" wrapText="1"/>
      <protection locked="0"/>
    </xf>
    <xf numFmtId="0" fontId="24" fillId="0" borderId="22" xfId="0" applyFont="1" applyBorder="1" applyAlignment="1">
      <alignment horizontal="center" vertical="center"/>
    </xf>
    <xf numFmtId="0" fontId="24" fillId="0" borderId="0" xfId="0" applyFont="1" applyAlignment="1">
      <alignment horizontal="left" vertical="center" wrapText="1"/>
    </xf>
    <xf numFmtId="165" fontId="19" fillId="5" borderId="31" xfId="0" applyNumberFormat="1" applyFont="1" applyFill="1" applyBorder="1" applyAlignment="1">
      <alignment horizontal="left" vertical="center" wrapText="1"/>
    </xf>
    <xf numFmtId="0" fontId="23" fillId="0" borderId="0" xfId="0" applyFont="1" applyAlignment="1">
      <alignment vertical="center" wrapText="1"/>
    </xf>
    <xf numFmtId="7" fontId="21" fillId="3" borderId="32" xfId="0" applyNumberFormat="1" applyFont="1" applyFill="1" applyBorder="1" applyAlignment="1" applyProtection="1">
      <alignment horizontal="left" vertical="center" wrapText="1"/>
      <protection locked="0"/>
    </xf>
    <xf numFmtId="0" fontId="19" fillId="0" borderId="33" xfId="0" applyFont="1" applyBorder="1" applyAlignment="1">
      <alignment vertical="top" wrapText="1"/>
    </xf>
    <xf numFmtId="7" fontId="19" fillId="0" borderId="27" xfId="0" applyNumberFormat="1" applyFont="1" applyBorder="1" applyAlignment="1">
      <alignment horizontal="left" vertical="center" wrapText="1"/>
    </xf>
    <xf numFmtId="0" fontId="23" fillId="0" borderId="0" xfId="0" applyFont="1" applyAlignment="1">
      <alignment horizontal="center" vertical="top"/>
    </xf>
    <xf numFmtId="0" fontId="23" fillId="0" borderId="29" xfId="0" applyFont="1" applyBorder="1" applyAlignment="1">
      <alignment vertical="center" wrapText="1"/>
    </xf>
    <xf numFmtId="0" fontId="23" fillId="0" borderId="9" xfId="0" applyFont="1" applyBorder="1" applyAlignment="1">
      <alignment horizontal="center" vertical="top"/>
    </xf>
    <xf numFmtId="7" fontId="21" fillId="3" borderId="35" xfId="0" applyNumberFormat="1" applyFont="1" applyFill="1" applyBorder="1" applyAlignment="1" applyProtection="1">
      <alignment horizontal="left" vertical="center" wrapText="1"/>
      <protection locked="0"/>
    </xf>
    <xf numFmtId="0" fontId="23" fillId="0" borderId="36" xfId="0" applyFont="1" applyBorder="1" applyAlignment="1">
      <alignment vertical="top" wrapText="1"/>
    </xf>
    <xf numFmtId="7" fontId="19" fillId="0" borderId="19" xfId="0" applyNumberFormat="1" applyFont="1" applyBorder="1" applyAlignment="1">
      <alignment horizontal="left" vertical="center" wrapText="1"/>
    </xf>
    <xf numFmtId="0" fontId="23" fillId="0" borderId="12" xfId="0" applyFont="1" applyBorder="1" applyAlignment="1">
      <alignment horizontal="center" vertical="center"/>
    </xf>
    <xf numFmtId="7" fontId="19" fillId="0" borderId="37" xfId="0" applyNumberFormat="1" applyFont="1" applyBorder="1" applyAlignment="1">
      <alignment horizontal="left" vertical="center" wrapText="1"/>
    </xf>
    <xf numFmtId="7" fontId="19" fillId="0" borderId="38" xfId="0" applyNumberFormat="1" applyFont="1" applyBorder="1" applyAlignment="1">
      <alignment horizontal="left" vertical="center" wrapText="1"/>
    </xf>
    <xf numFmtId="37" fontId="21" fillId="3" borderId="40" xfId="0" applyNumberFormat="1" applyFont="1" applyFill="1" applyBorder="1" applyAlignment="1" applyProtection="1">
      <alignment horizontal="left" vertical="center" wrapText="1"/>
      <protection locked="0"/>
    </xf>
    <xf numFmtId="166" fontId="20" fillId="5" borderId="41" xfId="1" applyNumberFormat="1" applyFont="1" applyFill="1" applyBorder="1" applyAlignment="1" applyProtection="1">
      <alignment horizontal="left" vertical="center" wrapText="1"/>
    </xf>
    <xf numFmtId="166" fontId="20" fillId="5" borderId="42" xfId="1" applyNumberFormat="1" applyFont="1" applyFill="1" applyBorder="1" applyAlignment="1" applyProtection="1">
      <alignment horizontal="left" vertical="center" wrapText="1"/>
    </xf>
    <xf numFmtId="165" fontId="19" fillId="0" borderId="37" xfId="0" applyNumberFormat="1" applyFont="1" applyBorder="1" applyAlignment="1">
      <alignment horizontal="left" vertical="center" wrapText="1"/>
    </xf>
    <xf numFmtId="0" fontId="23" fillId="0" borderId="11" xfId="0" applyFont="1" applyBorder="1" applyAlignment="1">
      <alignment vertical="center" wrapText="1"/>
    </xf>
    <xf numFmtId="0" fontId="23" fillId="0" borderId="13" xfId="0" applyFont="1" applyBorder="1" applyAlignment="1">
      <alignment vertical="center" wrapText="1"/>
    </xf>
    <xf numFmtId="0" fontId="23" fillId="0" borderId="15" xfId="0" applyFont="1" applyBorder="1" applyAlignment="1">
      <alignment vertical="center" wrapText="1"/>
    </xf>
    <xf numFmtId="0" fontId="23" fillId="0" borderId="16" xfId="0" applyFont="1" applyBorder="1" applyAlignment="1">
      <alignment vertical="center" wrapText="1"/>
    </xf>
    <xf numFmtId="0" fontId="23" fillId="0" borderId="9" xfId="0" applyFont="1" applyBorder="1" applyAlignment="1">
      <alignment vertical="center" wrapText="1"/>
    </xf>
    <xf numFmtId="0" fontId="19" fillId="0" borderId="26" xfId="0" applyFont="1" applyBorder="1" applyAlignment="1">
      <alignment vertical="center" wrapText="1"/>
    </xf>
    <xf numFmtId="0" fontId="23" fillId="0" borderId="4" xfId="0" applyFont="1" applyBorder="1" applyAlignment="1">
      <alignment horizontal="center" vertical="center" wrapText="1"/>
    </xf>
    <xf numFmtId="0" fontId="24" fillId="0" borderId="36" xfId="0" applyFont="1" applyBorder="1" applyAlignment="1">
      <alignment horizontal="left" vertical="center"/>
    </xf>
    <xf numFmtId="0" fontId="23" fillId="0" borderId="0" xfId="0" applyFont="1" applyAlignment="1">
      <alignment horizontal="center" vertical="center" wrapText="1"/>
    </xf>
    <xf numFmtId="0" fontId="24" fillId="0" borderId="0" xfId="0" applyFont="1" applyAlignment="1">
      <alignment horizontal="left" vertical="center"/>
    </xf>
    <xf numFmtId="0" fontId="23" fillId="0" borderId="25" xfId="0" applyFont="1" applyBorder="1" applyAlignment="1">
      <alignment horizontal="center" vertical="center"/>
    </xf>
    <xf numFmtId="0" fontId="19" fillId="0" borderId="33" xfId="0" applyFont="1" applyBorder="1" applyAlignment="1">
      <alignment vertical="center" wrapText="1"/>
    </xf>
    <xf numFmtId="0" fontId="6" fillId="0" borderId="0" xfId="2"/>
    <xf numFmtId="0" fontId="29" fillId="0" borderId="0" xfId="2" applyFont="1"/>
    <xf numFmtId="0" fontId="30" fillId="0" borderId="0" xfId="2" applyFont="1" applyAlignment="1">
      <alignment vertical="center"/>
    </xf>
    <xf numFmtId="49" fontId="29" fillId="0" borderId="0" xfId="2" applyNumberFormat="1" applyFont="1" applyAlignment="1">
      <alignment vertical="center" shrinkToFit="1"/>
    </xf>
    <xf numFmtId="0" fontId="29" fillId="0" borderId="0" xfId="2" applyFont="1" applyAlignment="1">
      <alignment horizontal="center" vertical="center"/>
    </xf>
    <xf numFmtId="0" fontId="29" fillId="0" borderId="0" xfId="2" applyFont="1" applyAlignment="1">
      <alignment vertical="center"/>
    </xf>
    <xf numFmtId="0" fontId="31" fillId="0" borderId="0" xfId="2" applyFont="1"/>
    <xf numFmtId="6" fontId="0" fillId="0" borderId="0" xfId="0" applyNumberFormat="1"/>
    <xf numFmtId="1" fontId="0" fillId="0" borderId="0" xfId="0" applyNumberFormat="1"/>
    <xf numFmtId="0" fontId="0" fillId="0" borderId="0" xfId="0" applyAlignment="1">
      <alignment wrapText="1"/>
    </xf>
    <xf numFmtId="0" fontId="34" fillId="0" borderId="44" xfId="0" applyFont="1" applyBorder="1"/>
    <xf numFmtId="0" fontId="3" fillId="0" borderId="0" xfId="0" applyFont="1" applyAlignment="1">
      <alignment wrapText="1"/>
    </xf>
    <xf numFmtId="0" fontId="23" fillId="0" borderId="46" xfId="0" applyFont="1" applyBorder="1" applyAlignment="1">
      <alignment horizontal="center" vertical="center" wrapText="1"/>
    </xf>
    <xf numFmtId="0" fontId="20" fillId="0" borderId="47" xfId="0" applyFont="1" applyBorder="1" applyAlignment="1">
      <alignment vertical="center" wrapText="1"/>
    </xf>
    <xf numFmtId="0" fontId="23" fillId="0" borderId="36" xfId="0" applyFont="1" applyBorder="1" applyAlignment="1">
      <alignment vertical="center" wrapText="1"/>
    </xf>
    <xf numFmtId="5" fontId="19" fillId="0" borderId="51" xfId="0" applyNumberFormat="1" applyFont="1" applyBorder="1" applyAlignment="1">
      <alignment horizontal="left" vertical="center" wrapText="1"/>
    </xf>
    <xf numFmtId="1" fontId="21" fillId="3" borderId="40" xfId="0" applyNumberFormat="1" applyFont="1" applyFill="1" applyBorder="1" applyAlignment="1" applyProtection="1">
      <alignment horizontal="left" vertical="center"/>
      <protection locked="0"/>
    </xf>
    <xf numFmtId="9" fontId="0" fillId="0" borderId="0" xfId="0" applyNumberFormat="1" applyAlignment="1">
      <alignment wrapText="1"/>
    </xf>
    <xf numFmtId="3" fontId="0" fillId="0" borderId="0" xfId="0" applyNumberFormat="1"/>
    <xf numFmtId="167" fontId="0" fillId="0" borderId="0" xfId="1" applyNumberFormat="1" applyFont="1"/>
    <xf numFmtId="49" fontId="0" fillId="0" borderId="0" xfId="0" applyNumberFormat="1"/>
    <xf numFmtId="0" fontId="16" fillId="2" borderId="0" xfId="0" applyFont="1" applyFill="1" applyAlignment="1">
      <alignment horizontal="left" vertical="top"/>
    </xf>
    <xf numFmtId="7" fontId="2" fillId="0" borderId="20" xfId="0" applyNumberFormat="1" applyFont="1" applyBorder="1" applyAlignment="1">
      <alignment horizontal="center" vertical="center"/>
    </xf>
    <xf numFmtId="7" fontId="2" fillId="0" borderId="0" xfId="0" applyNumberFormat="1" applyFont="1" applyAlignment="1">
      <alignment horizontal="center" vertical="center"/>
    </xf>
    <xf numFmtId="0" fontId="22" fillId="0" borderId="39" xfId="0" applyFont="1" applyBorder="1" applyAlignment="1">
      <alignment horizontal="center" vertical="center" wrapText="1"/>
    </xf>
    <xf numFmtId="0" fontId="22" fillId="2" borderId="9" xfId="0" applyFont="1" applyFill="1" applyBorder="1" applyAlignment="1">
      <alignment horizontal="center" vertical="center" wrapText="1"/>
    </xf>
    <xf numFmtId="0" fontId="19" fillId="0" borderId="0" xfId="0" applyFont="1" applyAlignment="1">
      <alignment horizontal="left"/>
    </xf>
    <xf numFmtId="0" fontId="20" fillId="0" borderId="0" xfId="0" applyFont="1"/>
    <xf numFmtId="0" fontId="22" fillId="2" borderId="4" xfId="0" applyFont="1" applyFill="1" applyBorder="1" applyAlignment="1">
      <alignment horizontal="center" wrapText="1"/>
    </xf>
    <xf numFmtId="0" fontId="22" fillId="2" borderId="5" xfId="0" applyFont="1" applyFill="1" applyBorder="1" applyAlignment="1">
      <alignment horizontal="center" wrapText="1"/>
    </xf>
    <xf numFmtId="0" fontId="22" fillId="2" borderId="0" xfId="0" applyFont="1" applyFill="1" applyAlignment="1">
      <alignment horizontal="center" wrapText="1"/>
    </xf>
    <xf numFmtId="0" fontId="22" fillId="2" borderId="9" xfId="0" applyFont="1" applyFill="1" applyBorder="1" applyAlignment="1">
      <alignment horizontal="center" wrapText="1"/>
    </xf>
    <xf numFmtId="0" fontId="22" fillId="2" borderId="16" xfId="0" applyFont="1" applyFill="1" applyBorder="1" applyAlignment="1">
      <alignment horizontal="center" vertical="center" wrapText="1"/>
    </xf>
    <xf numFmtId="0" fontId="22" fillId="2" borderId="23" xfId="0" applyFont="1" applyFill="1" applyBorder="1" applyAlignment="1">
      <alignment horizontal="center" vertical="center" wrapText="1"/>
    </xf>
    <xf numFmtId="0" fontId="11" fillId="2" borderId="0" xfId="0" applyFont="1" applyFill="1" applyAlignment="1">
      <alignment horizontal="center" vertical="top"/>
    </xf>
    <xf numFmtId="0" fontId="13" fillId="0" borderId="0" xfId="0" applyFont="1"/>
    <xf numFmtId="0" fontId="22" fillId="0" borderId="34" xfId="0" applyFont="1" applyBorder="1" applyAlignment="1">
      <alignment horizontal="center" wrapText="1"/>
    </xf>
    <xf numFmtId="0" fontId="4" fillId="0" borderId="0" xfId="0" applyFont="1" applyAlignment="1">
      <alignment horizontal="left" wrapText="1"/>
    </xf>
    <xf numFmtId="0" fontId="22" fillId="0" borderId="9" xfId="0" applyFont="1" applyBorder="1" applyAlignment="1">
      <alignment horizontal="center" wrapText="1"/>
    </xf>
    <xf numFmtId="0" fontId="5" fillId="2" borderId="0" xfId="0" applyFont="1" applyFill="1" applyAlignment="1">
      <alignment horizontal="center"/>
    </xf>
    <xf numFmtId="0" fontId="20" fillId="0" borderId="34" xfId="0" applyFont="1" applyBorder="1" applyAlignment="1">
      <alignment horizontal="center" vertical="center" wrapText="1"/>
    </xf>
    <xf numFmtId="0" fontId="20" fillId="0" borderId="0" xfId="0" applyFont="1" applyAlignment="1">
      <alignment horizontal="center" vertical="center" wrapText="1"/>
    </xf>
    <xf numFmtId="0" fontId="20" fillId="0" borderId="47" xfId="0" applyFont="1" applyBorder="1" applyAlignment="1">
      <alignment horizontal="center" vertical="center" wrapText="1"/>
    </xf>
    <xf numFmtId="0" fontId="0" fillId="0" borderId="49" xfId="0" applyBorder="1" applyAlignment="1">
      <alignment horizontal="center"/>
    </xf>
    <xf numFmtId="0" fontId="0" fillId="0" borderId="50" xfId="0" applyBorder="1" applyAlignment="1">
      <alignment horizontal="center"/>
    </xf>
    <xf numFmtId="0" fontId="0" fillId="0" borderId="51" xfId="0" applyBorder="1" applyAlignment="1">
      <alignment horizontal="center"/>
    </xf>
    <xf numFmtId="0" fontId="23" fillId="0" borderId="48" xfId="0" applyFont="1" applyBorder="1" applyAlignment="1">
      <alignment horizontal="center" vertical="center" wrapText="1"/>
    </xf>
    <xf numFmtId="0" fontId="23" fillId="0" borderId="45" xfId="0" applyFont="1" applyBorder="1" applyAlignment="1">
      <alignment horizontal="center" vertical="center" wrapText="1"/>
    </xf>
    <xf numFmtId="0" fontId="23" fillId="0" borderId="43" xfId="0" applyFont="1" applyBorder="1" applyAlignment="1">
      <alignment horizontal="center" vertical="center" wrapText="1"/>
    </xf>
    <xf numFmtId="0" fontId="25" fillId="0" borderId="34" xfId="0" applyFont="1" applyBorder="1" applyAlignment="1">
      <alignment horizontal="center" vertical="center" wrapText="1"/>
    </xf>
    <xf numFmtId="0" fontId="24" fillId="0" borderId="34" xfId="0" applyFont="1" applyBorder="1" applyAlignment="1">
      <alignment vertical="center"/>
    </xf>
    <xf numFmtId="0" fontId="22" fillId="2" borderId="23" xfId="0" applyFont="1" applyFill="1" applyBorder="1" applyAlignment="1">
      <alignment horizontal="center" wrapText="1"/>
    </xf>
  </cellXfs>
  <cellStyles count="3">
    <cellStyle name="Currency" xfId="1" builtinId="4"/>
    <cellStyle name="Normal" xfId="0" builtinId="0"/>
    <cellStyle name="Normal 2" xfId="2" xr:uid="{D3C64A44-FFEE-44A7-93F3-96425DD983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3</xdr:col>
      <xdr:colOff>1104900</xdr:colOff>
      <xdr:row>27</xdr:row>
      <xdr:rowOff>114300</xdr:rowOff>
    </xdr:from>
    <xdr:to>
      <xdr:col>5</xdr:col>
      <xdr:colOff>847725</xdr:colOff>
      <xdr:row>29</xdr:row>
      <xdr:rowOff>180975</xdr:rowOff>
    </xdr:to>
    <xdr:sp macro="" textlink="">
      <xdr:nvSpPr>
        <xdr:cNvPr id="2" name="TextBox 1">
          <a:extLst>
            <a:ext uri="{FF2B5EF4-FFF2-40B4-BE49-F238E27FC236}">
              <a16:creationId xmlns:a16="http://schemas.microsoft.com/office/drawing/2014/main" id="{C9FD4FD6-18EE-4A3C-92AF-EC0FBE0337EA}"/>
            </a:ext>
          </a:extLst>
        </xdr:cNvPr>
        <xdr:cNvSpPr txBox="1"/>
      </xdr:nvSpPr>
      <xdr:spPr>
        <a:xfrm>
          <a:off x="4286250" y="6419850"/>
          <a:ext cx="1752600" cy="466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latin typeface="Source Sans Pro" panose="020B0503030403020204" pitchFamily="34" charset="0"/>
            </a:rPr>
            <a:t>Notes</a:t>
          </a:r>
        </a:p>
      </xdr:txBody>
    </xdr:sp>
    <xdr:clientData/>
  </xdr:twoCellAnchor>
  <xdr:twoCellAnchor>
    <xdr:from>
      <xdr:col>3</xdr:col>
      <xdr:colOff>238125</xdr:colOff>
      <xdr:row>28</xdr:row>
      <xdr:rowOff>142876</xdr:rowOff>
    </xdr:from>
    <xdr:to>
      <xdr:col>5</xdr:col>
      <xdr:colOff>1657350</xdr:colOff>
      <xdr:row>43</xdr:row>
      <xdr:rowOff>381001</xdr:rowOff>
    </xdr:to>
    <xdr:sp macro="" textlink="">
      <xdr:nvSpPr>
        <xdr:cNvPr id="3" name="TextBox 2">
          <a:extLst>
            <a:ext uri="{FF2B5EF4-FFF2-40B4-BE49-F238E27FC236}">
              <a16:creationId xmlns:a16="http://schemas.microsoft.com/office/drawing/2014/main" id="{B3D3B703-FACE-488D-B3E8-CF3F98A9F0DF}"/>
            </a:ext>
          </a:extLst>
        </xdr:cNvPr>
        <xdr:cNvSpPr txBox="1"/>
      </xdr:nvSpPr>
      <xdr:spPr>
        <a:xfrm>
          <a:off x="3419475" y="6648451"/>
          <a:ext cx="3429000" cy="409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latin typeface="Source Sans Pro" panose="020B0503030403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auerxja\Downloads\FS-3C_FFY24%20(1).xlsx" TargetMode="External"/><Relationship Id="rId1" Type="http://schemas.openxmlformats.org/officeDocument/2006/relationships/externalLinkPath" Target="FS-3C_FFY24%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S-3C FFY 2025"/>
      <sheetName val="FS-3C FFY 2023 Printer Friendly"/>
      <sheetName val="FS-3C FFY 2023 Manual"/>
      <sheetName val="Sponsor Deeming FFY 2023"/>
    </sheetNames>
    <sheetDataSet>
      <sheetData sheetId="0">
        <row r="2">
          <cell r="D2" t="str">
            <v>Select a Month</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F159A-C162-41CB-BD98-A298BED560F8}">
  <dimension ref="A1:A11"/>
  <sheetViews>
    <sheetView workbookViewId="0">
      <selection activeCell="A9" sqref="A9"/>
    </sheetView>
  </sheetViews>
  <sheetFormatPr defaultColWidth="0" defaultRowHeight="15" zeroHeight="1" x14ac:dyDescent="0.25"/>
  <cols>
    <col min="1" max="1" width="95.28515625" style="1" customWidth="1"/>
    <col min="2" max="2" width="9.140625" hidden="1" customWidth="1"/>
    <col min="3" max="16384" width="9.140625" hidden="1"/>
  </cols>
  <sheetData>
    <row r="1" spans="1:1" ht="138.75" x14ac:dyDescent="0.25">
      <c r="A1" s="97" t="s">
        <v>67</v>
      </c>
    </row>
    <row r="2" spans="1:1" x14ac:dyDescent="0.25"/>
    <row r="3" spans="1:1" ht="48.75" hidden="1" x14ac:dyDescent="0.25">
      <c r="A3" s="97" t="s">
        <v>66</v>
      </c>
    </row>
    <row r="5" spans="1:1" ht="48.75" hidden="1" x14ac:dyDescent="0.25">
      <c r="A5" s="97" t="s">
        <v>65</v>
      </c>
    </row>
    <row r="7" spans="1:1" ht="93.75" hidden="1" x14ac:dyDescent="0.25">
      <c r="A7" s="97" t="s">
        <v>64</v>
      </c>
    </row>
    <row r="8" spans="1:1" ht="15.75" thickBot="1" x14ac:dyDescent="0.3"/>
    <row r="9" spans="1:1" ht="19.5" thickBot="1" x14ac:dyDescent="0.35">
      <c r="A9" s="96" t="s">
        <v>63</v>
      </c>
    </row>
    <row r="10" spans="1:1" x14ac:dyDescent="0.25">
      <c r="A10" s="1" t="s">
        <v>62</v>
      </c>
    </row>
    <row r="11" spans="1:1" x14ac:dyDescent="0.25"/>
  </sheetData>
  <sheetProtection selectLockedCells="1" selectUnlockedCell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613EF-116A-4719-8C4A-D80DCB85B8E9}">
  <dimension ref="A1:H47"/>
  <sheetViews>
    <sheetView showGridLines="0" tabSelected="1" topLeftCell="A20" workbookViewId="0">
      <selection activeCell="C41" sqref="C41"/>
    </sheetView>
  </sheetViews>
  <sheetFormatPr defaultRowHeight="15" x14ac:dyDescent="0.25"/>
  <cols>
    <col min="2" max="2" width="41" bestFit="1" customWidth="1"/>
    <col min="3" max="3" width="27" customWidth="1"/>
    <col min="4" max="4" width="15.42578125" customWidth="1"/>
    <col min="5" max="5" width="20.85546875" customWidth="1"/>
    <col min="6" max="6" width="18.42578125" customWidth="1"/>
  </cols>
  <sheetData>
    <row r="1" spans="1:8" ht="19.5" thickBot="1" x14ac:dyDescent="0.35">
      <c r="A1" s="112" t="s">
        <v>60</v>
      </c>
      <c r="B1" s="113"/>
      <c r="C1" s="113"/>
      <c r="D1" s="25" t="s">
        <v>0</v>
      </c>
      <c r="E1" s="26" t="s">
        <v>1</v>
      </c>
      <c r="F1" s="27"/>
      <c r="G1" s="1"/>
      <c r="H1" s="1"/>
    </row>
    <row r="2" spans="1:8" ht="38.25" thickBot="1" x14ac:dyDescent="0.35">
      <c r="A2" s="114" t="s">
        <v>2</v>
      </c>
      <c r="B2" s="115"/>
      <c r="C2" s="28" t="s">
        <v>3</v>
      </c>
      <c r="D2" s="29" t="s">
        <v>4</v>
      </c>
      <c r="E2" s="30" t="s">
        <v>5</v>
      </c>
      <c r="F2" s="27"/>
      <c r="G2" s="1"/>
      <c r="H2" s="1"/>
    </row>
    <row r="3" spans="1:8" ht="18.75" x14ac:dyDescent="0.3">
      <c r="A3" s="31"/>
      <c r="B3" s="116" t="s">
        <v>6</v>
      </c>
      <c r="C3" s="117"/>
      <c r="D3" s="2" t="str">
        <f>IF(D2="Select a Month","",IF(D2="February 2024",28,IF(OR(D2="November 2023",D2="April 2024",D2="June 2024",D2="September 2024"),30,31)))</f>
        <v/>
      </c>
      <c r="E3" s="3"/>
      <c r="F3" s="3"/>
      <c r="G3" s="1"/>
      <c r="H3" s="1"/>
    </row>
    <row r="4" spans="1:8" ht="18.75" x14ac:dyDescent="0.25">
      <c r="A4" s="32">
        <v>1</v>
      </c>
      <c r="B4" s="74" t="s">
        <v>7</v>
      </c>
      <c r="C4" s="33">
        <v>0</v>
      </c>
      <c r="D4" s="4"/>
      <c r="E4" s="5"/>
      <c r="F4" s="6"/>
      <c r="G4" s="1"/>
      <c r="H4" s="1"/>
    </row>
    <row r="5" spans="1:8" ht="18.75" x14ac:dyDescent="0.25">
      <c r="A5" s="34">
        <v>2</v>
      </c>
      <c r="B5" s="75" t="s">
        <v>8</v>
      </c>
      <c r="C5" s="33">
        <v>0</v>
      </c>
      <c r="D5" s="4"/>
      <c r="E5" s="5"/>
      <c r="F5" s="6"/>
      <c r="G5" s="1"/>
      <c r="H5" s="1"/>
    </row>
    <row r="6" spans="1:8" ht="33.75" x14ac:dyDescent="0.25">
      <c r="A6" s="35">
        <v>3</v>
      </c>
      <c r="B6" s="76" t="s">
        <v>34</v>
      </c>
      <c r="C6" s="36">
        <f>IF(C5&gt;C4,0,C4-C5)</f>
        <v>0</v>
      </c>
      <c r="D6" s="4"/>
      <c r="E6" s="5"/>
      <c r="F6" s="6"/>
      <c r="G6" s="1"/>
      <c r="H6" s="1"/>
    </row>
    <row r="7" spans="1:8" ht="18.75" x14ac:dyDescent="0.25">
      <c r="A7" s="37"/>
      <c r="B7" s="111" t="s">
        <v>9</v>
      </c>
      <c r="C7" s="118"/>
      <c r="D7" s="4"/>
      <c r="E7" s="3"/>
      <c r="F7" s="7"/>
      <c r="G7" s="1"/>
      <c r="H7" s="1"/>
    </row>
    <row r="8" spans="1:8" ht="18.75" x14ac:dyDescent="0.25">
      <c r="A8" s="38">
        <v>4</v>
      </c>
      <c r="B8" s="77" t="s">
        <v>10</v>
      </c>
      <c r="C8" s="39">
        <v>0</v>
      </c>
      <c r="D8" s="8"/>
      <c r="E8" s="9"/>
      <c r="F8" s="6"/>
      <c r="G8" s="1"/>
      <c r="H8" s="1"/>
    </row>
    <row r="9" spans="1:8" ht="33.75" x14ac:dyDescent="0.25">
      <c r="A9" s="34">
        <v>5</v>
      </c>
      <c r="B9" s="57" t="s">
        <v>35</v>
      </c>
      <c r="C9" s="41">
        <f>SUM(C6+C8)</f>
        <v>0</v>
      </c>
      <c r="D9" s="11"/>
      <c r="E9" s="3"/>
      <c r="F9" s="12"/>
      <c r="G9" s="1"/>
      <c r="H9" s="1"/>
    </row>
    <row r="10" spans="1:8" ht="33.75" x14ac:dyDescent="0.25">
      <c r="A10" s="34">
        <v>6</v>
      </c>
      <c r="B10" s="57" t="s">
        <v>36</v>
      </c>
      <c r="C10" s="42">
        <f>SUM(C9*0.2)</f>
        <v>0</v>
      </c>
      <c r="D10" s="11"/>
      <c r="E10" s="3"/>
      <c r="F10" s="3"/>
      <c r="G10" s="1"/>
      <c r="H10" s="1"/>
    </row>
    <row r="11" spans="1:8" ht="33.75" x14ac:dyDescent="0.25">
      <c r="A11" s="43">
        <v>7</v>
      </c>
      <c r="B11" s="78" t="s">
        <v>37</v>
      </c>
      <c r="C11" s="42">
        <f>SUM(C9-C10)</f>
        <v>0</v>
      </c>
      <c r="D11" s="11"/>
      <c r="E11" s="3"/>
      <c r="F11" s="3"/>
      <c r="G11" s="1"/>
      <c r="H11" s="1"/>
    </row>
    <row r="12" spans="1:8" ht="18.75" x14ac:dyDescent="0.25">
      <c r="A12" s="44"/>
      <c r="B12" s="119" t="s">
        <v>11</v>
      </c>
      <c r="C12" s="119"/>
      <c r="D12" s="4"/>
      <c r="E12" s="3"/>
      <c r="F12" s="7"/>
      <c r="G12" s="1"/>
      <c r="H12" s="1"/>
    </row>
    <row r="13" spans="1:8" ht="19.5" thickBot="1" x14ac:dyDescent="0.3">
      <c r="A13" s="38">
        <v>8</v>
      </c>
      <c r="B13" s="57" t="s">
        <v>12</v>
      </c>
      <c r="C13" s="45"/>
      <c r="D13" s="13"/>
      <c r="E13" s="3"/>
      <c r="F13" s="14"/>
      <c r="G13" s="1"/>
      <c r="H13" s="1"/>
    </row>
    <row r="14" spans="1:8" ht="34.5" thickBot="1" x14ac:dyDescent="0.3">
      <c r="A14" s="46">
        <v>9</v>
      </c>
      <c r="B14" s="79" t="s">
        <v>38</v>
      </c>
      <c r="C14" s="48">
        <f>SUM(C11+C13)</f>
        <v>0</v>
      </c>
      <c r="D14" s="4"/>
      <c r="E14" s="15"/>
      <c r="F14" s="12"/>
      <c r="G14" s="1"/>
      <c r="H14" s="1"/>
    </row>
    <row r="15" spans="1:8" ht="18.75" x14ac:dyDescent="0.25">
      <c r="A15" s="37"/>
      <c r="B15" s="111" t="s">
        <v>13</v>
      </c>
      <c r="C15" s="111"/>
      <c r="D15" s="4"/>
      <c r="E15" s="9"/>
      <c r="F15" s="6"/>
      <c r="G15" s="1"/>
      <c r="H15" s="1"/>
    </row>
    <row r="16" spans="1:8" ht="18.75" x14ac:dyDescent="0.25">
      <c r="A16" s="49">
        <v>10</v>
      </c>
      <c r="B16" s="57" t="s">
        <v>14</v>
      </c>
      <c r="C16" s="45">
        <v>0</v>
      </c>
      <c r="D16" s="13"/>
      <c r="E16" s="3"/>
      <c r="F16" s="12"/>
      <c r="G16" s="1"/>
      <c r="H16" s="1"/>
    </row>
    <row r="17" spans="1:8" ht="19.5" thickBot="1" x14ac:dyDescent="0.3">
      <c r="A17" s="50"/>
      <c r="B17" s="118" t="s">
        <v>15</v>
      </c>
      <c r="C17" s="118"/>
      <c r="D17" s="4"/>
      <c r="E17" s="15"/>
      <c r="F17" s="12"/>
      <c r="G17" s="1"/>
      <c r="H17" s="1"/>
    </row>
    <row r="18" spans="1:8" ht="19.5" thickBot="1" x14ac:dyDescent="0.3">
      <c r="A18" s="51">
        <v>11</v>
      </c>
      <c r="B18" s="62" t="s">
        <v>32</v>
      </c>
      <c r="C18" s="52" t="s">
        <v>3</v>
      </c>
      <c r="D18" s="16"/>
      <c r="E18" s="3"/>
      <c r="F18" s="3"/>
      <c r="G18" s="1"/>
      <c r="H18" s="1"/>
    </row>
    <row r="19" spans="1:8" ht="18.75" x14ac:dyDescent="0.3">
      <c r="A19" s="37"/>
      <c r="B19" s="117" t="s">
        <v>16</v>
      </c>
      <c r="C19" s="117"/>
      <c r="D19" s="17"/>
      <c r="E19" s="3"/>
      <c r="F19" s="3"/>
      <c r="G19" s="1"/>
      <c r="H19" s="1"/>
    </row>
    <row r="20" spans="1:8" ht="37.5" x14ac:dyDescent="0.25">
      <c r="A20" s="38">
        <v>12</v>
      </c>
      <c r="B20" s="40" t="s">
        <v>17</v>
      </c>
      <c r="C20" s="53">
        <v>0</v>
      </c>
      <c r="D20" s="18"/>
      <c r="E20" s="3"/>
      <c r="F20" s="15"/>
      <c r="G20" s="1"/>
      <c r="H20" s="1"/>
    </row>
    <row r="21" spans="1:8" ht="37.5" x14ac:dyDescent="0.25">
      <c r="A21" s="54">
        <v>13</v>
      </c>
      <c r="B21" s="55" t="s">
        <v>18</v>
      </c>
      <c r="C21" s="56" t="str">
        <f>IF(C2="Select", "Elderly or Disabled?",(IF(C2="No",0,IF(C20&lt;35,0,IF(AND(C20&gt;=35.01,C20&lt;=200),165,C20-35)))))</f>
        <v>Elderly or Disabled?</v>
      </c>
      <c r="D21" s="19"/>
      <c r="E21" s="3"/>
      <c r="F21" s="20"/>
      <c r="G21" s="1"/>
      <c r="H21" s="1"/>
    </row>
    <row r="22" spans="1:8" ht="18.75" x14ac:dyDescent="0.3">
      <c r="A22" s="44"/>
      <c r="B22" s="137" t="s">
        <v>19</v>
      </c>
      <c r="C22" s="137"/>
      <c r="D22" s="4"/>
      <c r="E22" s="1"/>
      <c r="F22" s="1"/>
      <c r="G22" s="1"/>
      <c r="H22" s="1"/>
    </row>
    <row r="23" spans="1:8" ht="19.5" thickBot="1" x14ac:dyDescent="0.3">
      <c r="A23" s="38">
        <v>14</v>
      </c>
      <c r="B23" s="57" t="s">
        <v>20</v>
      </c>
      <c r="C23" s="58">
        <v>0</v>
      </c>
      <c r="D23" s="13"/>
      <c r="E23" s="1"/>
      <c r="F23" s="1"/>
      <c r="G23" s="1"/>
      <c r="H23" s="1"/>
    </row>
    <row r="24" spans="1:8" ht="34.5" thickBot="1" x14ac:dyDescent="0.3">
      <c r="A24" s="46">
        <v>15</v>
      </c>
      <c r="B24" s="59" t="s">
        <v>39</v>
      </c>
      <c r="C24" s="60" t="str">
        <f>IF(C18="Select", "Standard Deduction?",(IF((C14-C16-C18-C21-C23)&lt;=0, 0, C14-C16-C18-C21-C23)))</f>
        <v>Standard Deduction?</v>
      </c>
      <c r="D24" s="120"/>
      <c r="E24" s="121"/>
      <c r="F24" s="121"/>
      <c r="G24" s="1"/>
      <c r="H24" s="1"/>
    </row>
    <row r="25" spans="1:8" ht="19.5" thickBot="1" x14ac:dyDescent="0.35">
      <c r="A25" s="61"/>
      <c r="B25" s="122" t="s">
        <v>21</v>
      </c>
      <c r="C25" s="122"/>
      <c r="D25" s="123"/>
      <c r="E25" s="123"/>
      <c r="F25" s="123"/>
      <c r="G25" s="1"/>
      <c r="H25" s="1"/>
    </row>
    <row r="26" spans="1:8" ht="19.5" thickBot="1" x14ac:dyDescent="0.3">
      <c r="A26" s="51">
        <v>16</v>
      </c>
      <c r="B26" s="62" t="s">
        <v>22</v>
      </c>
      <c r="C26" s="52">
        <v>0</v>
      </c>
      <c r="D26" s="123"/>
      <c r="E26" s="123"/>
      <c r="F26" s="123"/>
      <c r="G26" s="1"/>
      <c r="H26" s="1"/>
    </row>
    <row r="27" spans="1:8" ht="18.75" x14ac:dyDescent="0.3">
      <c r="A27" s="63"/>
      <c r="B27" s="124" t="s">
        <v>23</v>
      </c>
      <c r="C27" s="124"/>
      <c r="D27" s="125"/>
      <c r="E27" s="125"/>
      <c r="F27" s="21"/>
      <c r="G27" s="1"/>
      <c r="H27" s="1"/>
    </row>
    <row r="28" spans="1:8" ht="19.5" thickBot="1" x14ac:dyDescent="0.3">
      <c r="A28" s="38">
        <v>17</v>
      </c>
      <c r="B28" s="40" t="s">
        <v>24</v>
      </c>
      <c r="C28" s="64">
        <v>0</v>
      </c>
      <c r="D28" s="22"/>
      <c r="E28" s="1"/>
      <c r="F28" s="21"/>
      <c r="G28" s="1"/>
      <c r="H28" s="1"/>
    </row>
    <row r="29" spans="1:8" ht="19.5" thickBot="1" x14ac:dyDescent="0.3">
      <c r="A29" s="51">
        <v>18</v>
      </c>
      <c r="B29" s="65" t="s">
        <v>25</v>
      </c>
      <c r="C29" s="52" t="s">
        <v>3</v>
      </c>
      <c r="D29" s="10"/>
      <c r="E29" s="10"/>
      <c r="F29" s="107"/>
      <c r="G29" s="107"/>
      <c r="H29" s="107"/>
    </row>
    <row r="30" spans="1:8" ht="33.75" x14ac:dyDescent="0.25">
      <c r="A30" s="34">
        <v>19</v>
      </c>
      <c r="B30" s="40" t="s">
        <v>40</v>
      </c>
      <c r="C30" s="66" t="str">
        <f>IF(C26="Select","Homeless?",(IF(C29="Select","Utility?",SUM(C28:C29))))</f>
        <v>Utility?</v>
      </c>
      <c r="D30" s="23"/>
      <c r="E30" s="3"/>
      <c r="F30" s="3"/>
      <c r="G30" s="1"/>
      <c r="H30" s="1"/>
    </row>
    <row r="31" spans="1:8" ht="33.75" x14ac:dyDescent="0.25">
      <c r="A31" s="34">
        <v>20</v>
      </c>
      <c r="B31" s="57" t="s">
        <v>41</v>
      </c>
      <c r="C31" s="42" t="str">
        <f>IFERROR(C24/2, "")</f>
        <v/>
      </c>
      <c r="D31" s="108"/>
      <c r="E31" s="109"/>
      <c r="F31" s="109"/>
      <c r="G31" s="1"/>
      <c r="H31" s="1"/>
    </row>
    <row r="32" spans="1:8" ht="33.75" x14ac:dyDescent="0.25">
      <c r="A32" s="34">
        <v>21</v>
      </c>
      <c r="B32" s="57" t="s">
        <v>42</v>
      </c>
      <c r="C32" s="42" t="str">
        <f>IFERROR(IF(C31&gt;C30,0,(C30-C31)), "")</f>
        <v/>
      </c>
      <c r="D32" s="22"/>
      <c r="E32" s="22"/>
      <c r="F32" s="22"/>
      <c r="G32" s="1"/>
      <c r="H32" s="1"/>
    </row>
    <row r="33" spans="1:8" ht="34.5" thickBot="1" x14ac:dyDescent="0.3">
      <c r="A33" s="67">
        <v>22</v>
      </c>
      <c r="B33" s="57" t="s">
        <v>43</v>
      </c>
      <c r="C33" s="68" t="str">
        <f>IF(C2="Select","Elderly or Disabled?",IF(AND(C26=Data!E6,C32&lt;Data!E6),Data!E6,IF(C2="Yes",C32,IF(C32&gt;=Data!N4,Data!N4,C32))))</f>
        <v>Elderly or Disabled?</v>
      </c>
      <c r="D33" s="22"/>
      <c r="E33" s="22"/>
      <c r="F33" s="22"/>
      <c r="G33" s="1"/>
      <c r="H33" s="1"/>
    </row>
    <row r="34" spans="1:8" ht="49.5" thickBot="1" x14ac:dyDescent="0.3">
      <c r="A34" s="46">
        <v>23</v>
      </c>
      <c r="B34" s="47" t="s">
        <v>44</v>
      </c>
      <c r="C34" s="69" t="str">
        <f>IFERROR(IF(AND(C26=Data!E6,C33&lt;Data!E6),C24-Data!E6,IF(C24&gt;C33,(C24-C33),0)),"")</f>
        <v/>
      </c>
      <c r="D34" s="22"/>
      <c r="E34" s="22"/>
      <c r="F34" s="22"/>
      <c r="G34" s="1"/>
      <c r="H34" s="1"/>
    </row>
    <row r="35" spans="1:8" ht="19.5" thickBot="1" x14ac:dyDescent="0.3">
      <c r="A35" s="110" t="s">
        <v>26</v>
      </c>
      <c r="B35" s="110"/>
      <c r="C35" s="110"/>
      <c r="D35" s="22"/>
      <c r="E35" s="22"/>
      <c r="F35" s="22"/>
      <c r="G35" s="1"/>
      <c r="H35" s="1"/>
    </row>
    <row r="36" spans="1:8" ht="19.5" thickBot="1" x14ac:dyDescent="0.3">
      <c r="A36" s="80">
        <v>24</v>
      </c>
      <c r="B36" s="81" t="s">
        <v>27</v>
      </c>
      <c r="C36" s="70"/>
      <c r="D36" s="22"/>
      <c r="E36" s="22"/>
      <c r="F36" s="22"/>
      <c r="G36" s="1"/>
      <c r="H36" s="1"/>
    </row>
    <row r="37" spans="1:8" ht="18.75" x14ac:dyDescent="0.25">
      <c r="A37" s="82">
        <v>25</v>
      </c>
      <c r="B37" s="83" t="s">
        <v>28</v>
      </c>
      <c r="C37" s="71" t="str">
        <f>(IF(C36="","# of HH",(IF(C36=1,Data!H4,IF(C36=2,Data!H5,IF(C36=3,Data!H6,IF(C36=4,Data!H7,IF(C36=5,Data!H8,IF(C36=6,Data!H9,IF(C36=7,Data!H10,IF(C36=8,Data!H11,IF(C36&gt;8,((C36-8)*Data!H12)+Data!H11))))))))))))</f>
        <v># of HH</v>
      </c>
      <c r="D37" s="22"/>
      <c r="E37" s="22"/>
      <c r="F37" s="22"/>
      <c r="G37" s="1"/>
      <c r="H37" s="1"/>
    </row>
    <row r="38" spans="1:8" ht="18.75" x14ac:dyDescent="0.25">
      <c r="A38" s="82">
        <v>26</v>
      </c>
      <c r="B38" s="83" t="s">
        <v>29</v>
      </c>
      <c r="C38" s="72" t="str">
        <f>IF(C36="","# of HH",IF((C9+C13-C16)&gt;C37,"Fail","Pass"))</f>
        <v># of HH</v>
      </c>
      <c r="D38" s="24"/>
      <c r="E38" s="22"/>
      <c r="F38" s="22"/>
      <c r="G38" s="1"/>
      <c r="H38" s="1"/>
    </row>
    <row r="39" spans="1:8" ht="18.75" x14ac:dyDescent="0.25">
      <c r="A39" s="67">
        <v>27</v>
      </c>
      <c r="B39" s="57" t="s">
        <v>30</v>
      </c>
      <c r="C39" s="66" t="str">
        <f>(IF(C38="Fail",0,IF(C36="","# of HH",(IF(C36=1,Data!K4,IF(C36=2,Data!K5,IF(C36=3,Data!K6,IF(C36=4,Data!K7,IF(C36=5,Data!K8,IF(C36=6,Data!K9,IF(C36=7,Data!K10,IF(C36=8,Data!K11,IF(C36&gt;8,((C36-8)*Data!K12)+Data!K11)))))))))))))</f>
        <v># of HH</v>
      </c>
      <c r="D39" s="22"/>
      <c r="E39" s="22"/>
      <c r="F39" s="22"/>
      <c r="G39" s="1"/>
      <c r="H39" s="1"/>
    </row>
    <row r="40" spans="1:8" ht="34.5" thickBot="1" x14ac:dyDescent="0.3">
      <c r="A40" s="67">
        <v>28</v>
      </c>
      <c r="B40" s="57" t="s">
        <v>45</v>
      </c>
      <c r="C40" s="73" t="str">
        <f>IFERROR(IF(C38="Fail","Excess Gross Income",(C34*0.3)),"")</f>
        <v/>
      </c>
      <c r="D40" s="22"/>
      <c r="E40" s="22"/>
      <c r="F40" s="22"/>
      <c r="G40" s="1"/>
      <c r="H40" s="1"/>
    </row>
    <row r="41" spans="1:8" ht="34.5" thickBot="1" x14ac:dyDescent="0.3">
      <c r="A41" s="84">
        <v>29</v>
      </c>
      <c r="B41" s="85" t="s">
        <v>46</v>
      </c>
      <c r="C41" s="69" t="str">
        <f>IFERROR(IF(C38="Fail",0,IF(C36&lt;3,MAX(ROUNDDOWN(IF(C40&gt;C39,0,C39-C40),0),24),(ROUNDDOWN(IF(C40&gt;C39,0,C39-C40),0)))),"")</f>
        <v/>
      </c>
      <c r="D41" s="22"/>
      <c r="E41" s="22"/>
      <c r="F41" s="22"/>
      <c r="G41" s="1"/>
      <c r="H41" s="1"/>
    </row>
    <row r="42" spans="1:8" ht="19.5" thickBot="1" x14ac:dyDescent="0.3">
      <c r="A42" s="135" t="s">
        <v>31</v>
      </c>
      <c r="B42" s="136"/>
      <c r="C42" s="136"/>
      <c r="D42" s="22"/>
      <c r="E42" s="22"/>
      <c r="F42" s="22"/>
      <c r="G42" s="1"/>
      <c r="H42" s="1"/>
    </row>
    <row r="43" spans="1:8" ht="38.25" thickBot="1" x14ac:dyDescent="0.3">
      <c r="A43" s="80">
        <v>30</v>
      </c>
      <c r="B43" s="100" t="s">
        <v>33</v>
      </c>
      <c r="C43" s="102"/>
      <c r="D43" s="22"/>
      <c r="E43" s="22"/>
      <c r="F43" s="22"/>
      <c r="G43" s="1"/>
      <c r="H43" s="1"/>
    </row>
    <row r="44" spans="1:8" ht="79.5" thickBot="1" x14ac:dyDescent="0.3">
      <c r="A44" s="98">
        <v>31</v>
      </c>
      <c r="B44" s="99" t="s">
        <v>47</v>
      </c>
      <c r="C44" s="101" t="str">
        <f>IF(C43="", "Date client applied?", (IF(D2="Select a Month", "Select Month",(IF(C43&lt;2,C41,ROUNDDOWN(((C41*(D3+1-(C43)))/D3),0))))))</f>
        <v>Date client applied?</v>
      </c>
      <c r="D44" s="22"/>
      <c r="E44" s="22"/>
      <c r="F44" s="22"/>
      <c r="G44" s="1"/>
      <c r="H44" s="1"/>
    </row>
    <row r="45" spans="1:8" ht="38.25" customHeight="1" x14ac:dyDescent="0.25">
      <c r="A45" s="132">
        <v>32</v>
      </c>
      <c r="B45" s="126" t="s">
        <v>68</v>
      </c>
      <c r="C45" s="129" t="str">
        <f>IFERROR(IF(C43="","", IF(C44&lt;10,0,C44)),"")</f>
        <v/>
      </c>
    </row>
    <row r="46" spans="1:8" x14ac:dyDescent="0.25">
      <c r="A46" s="133"/>
      <c r="B46" s="127"/>
      <c r="C46" s="130"/>
    </row>
    <row r="47" spans="1:8" ht="15.75" thickBot="1" x14ac:dyDescent="0.3">
      <c r="A47" s="134"/>
      <c r="B47" s="128"/>
      <c r="C47" s="131"/>
    </row>
  </sheetData>
  <mergeCells count="21">
    <mergeCell ref="B45:B47"/>
    <mergeCell ref="C45:C47"/>
    <mergeCell ref="A45:A47"/>
    <mergeCell ref="A42:C42"/>
    <mergeCell ref="B17:C17"/>
    <mergeCell ref="B19:C19"/>
    <mergeCell ref="B22:C22"/>
    <mergeCell ref="F29:H29"/>
    <mergeCell ref="D31:F31"/>
    <mergeCell ref="A35:C35"/>
    <mergeCell ref="B15:C15"/>
    <mergeCell ref="A1:C1"/>
    <mergeCell ref="A2:B2"/>
    <mergeCell ref="B3:C3"/>
    <mergeCell ref="B7:C7"/>
    <mergeCell ref="B12:C12"/>
    <mergeCell ref="D24:F24"/>
    <mergeCell ref="B25:C25"/>
    <mergeCell ref="D25:F26"/>
    <mergeCell ref="B27:C27"/>
    <mergeCell ref="D27:E27"/>
  </mergeCells>
  <dataValidations xWindow="545" yWindow="740" count="13">
    <dataValidation allowBlank="1" showInputMessage="1" showErrorMessage="1" promptTitle="Total Unearned Income" prompt="All household unearned income. _x000a__x000a_Remember to manually prorate the income of ineligible HH members as applicable." sqref="C13" xr:uid="{510A90F3-62E9-4DC8-AFDE-554ABAA2FB25}"/>
    <dataValidation allowBlank="1" showInputMessage="1" showErrorMessage="1" promptTitle="Gross Employment Income" prompt="All household earned income which is not self-employment._x000a__x000a_Remember to manually prorate the income of ineligible HH members as applicable." sqref="C8" xr:uid="{D826F28A-CC78-42E3-B6B2-253A457D792B}"/>
    <dataValidation allowBlank="1" showErrorMessage="1" promptTitle="Excess Medical Deduction" prompt="$0-$35 = $0 deduction _x000a_$35.01-$200 = $165 SMED_x000a_$200.01+ = Actuals - $35" sqref="C21" xr:uid="{A058B1ED-214E-44E0-AF0F-D330AC748650}"/>
    <dataValidation allowBlank="1" showInputMessage="1" showErrorMessage="1" promptTitle="Gross Self-Employment Income" prompt="All household self-employment income_x000a__x000a_Remember to manually prorate the income and expenses of ineligible HH members as applicable." sqref="C4" xr:uid="{45E21AA7-85B2-42E4-A1D9-80DB2237CAC1}"/>
    <dataValidation allowBlank="1" showInputMessage="1" showErrorMessage="1" promptTitle="Self-Employment Expenses" prompt="All allowable self-employment expenses" sqref="C5" xr:uid="{9B372A4C-AFD7-4415-A332-E83906D3453F}"/>
    <dataValidation allowBlank="1" showInputMessage="1" showErrorMessage="1" promptTitle="Child Support Payments" prompt="Legally obligated and paid child support._x000a__x000a_Remember to manually prorate the expenses of ineligible HH members as applicable." sqref="C16" xr:uid="{1F80DAF9-E7AE-4863-A5C2-9BD2FED168D0}"/>
    <dataValidation allowBlank="1" showInputMessage="1" showErrorMessage="1" promptTitle="Actual Medical Expenses" prompt="All allowable medical expenses for each household member who has a disability or is aged 60 or over. Line 13 will calculate how much to apply based on the following:_x000a_$0-$35 = $0 deduction _x000a_$35.01-$200 = $165 SMED_x000a_$200.01+ = Actuals - $35" sqref="C20" xr:uid="{134B38E0-4201-4D39-91E9-433FDD98C1B6}"/>
    <dataValidation allowBlank="1" showInputMessage="1" showErrorMessage="1" promptTitle="Child Care Costs" prompt="Household allowable child care expenses_x000a__x000a_Remember to manually prorate the expenses of ineligible HH members as applicable." sqref="C23" xr:uid="{903FB3EE-F77F-4DA5-A7D0-063FDBB29134}"/>
    <dataValidation allowBlank="1" showInputMessage="1" showErrorMessage="1" promptTitle="Case Number" prompt="What is the case number in CBMS?" sqref="F1" xr:uid="{FFC2B86C-6A66-4437-967D-9D0AE3E3DFE1}"/>
    <dataValidation allowBlank="1" showInputMessage="1" showErrorMessage="1" promptTitle="Head of Household" prompt="Who is the Head of Household for this case?" sqref="F2" xr:uid="{C69ACF64-2ABA-4156-8840-34583128FC0E}"/>
    <dataValidation allowBlank="1" showInputMessage="1" showErrorMessage="1" promptTitle="Date of Application" prompt="Enter the date of application. For example, if the application is dated the 15th, enter as 15. Entering 1 will yield the full month's allotment" sqref="C43" xr:uid="{749880A8-AC79-4135-B72C-A1059C847498}"/>
    <dataValidation allowBlank="1" showInputMessage="1" showErrorMessage="1" promptTitle="Eligible Household Members" prompt="Total number of people in the household who are eligible for SNAP_x000a__x000a_Remember: Only eligible households of 1 or 2 people qualify for $23 minimum allotments." sqref="C36" xr:uid="{B08E94BC-09F3-481A-8672-4F684554BF5A}"/>
    <dataValidation allowBlank="1" showInputMessage="1" showErrorMessage="1" promptTitle="Housing Expenses" prompt="Household's allowable housing expenses for the household, excluding any utility expenses. This may include rent, mortgage, HOA or owner's insurance, among other allowable expenses._x000a__x000a_Remember to prorate the expenses of ineligible HH members as applicable_x000a__x000a_" sqref="C28" xr:uid="{3A4D27BA-88C1-4AC3-B4A6-2B102E635BC8}"/>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xWindow="545" yWindow="740" count="5">
        <x14:dataValidation type="list" errorStyle="warning" allowBlank="1" showInputMessage="1" showErrorMessage="1" errorTitle="Select From List" xr:uid="{71B3BCB6-7D2A-4699-96EF-797A829032A6}">
          <x14:formula1>
            <xm:f>Data!$D$4:$D$6</xm:f>
          </x14:formula1>
          <xm:sqref>C2</xm:sqref>
        </x14:dataValidation>
        <x14:dataValidation type="list" allowBlank="1" showInputMessage="1" showErrorMessage="1" xr:uid="{9CC0C127-5F95-409B-8008-245C669ADA2B}">
          <x14:formula1>
            <xm:f>Data!$A$4:$A$16</xm:f>
          </x14:formula1>
          <xm:sqref>D2</xm:sqref>
        </x14:dataValidation>
        <x14:dataValidation type="list" allowBlank="1" showInputMessage="1" showErrorMessage="1" xr:uid="{18D3043F-4E63-409C-82EA-BA880CF0D4AE}">
          <x14:formula1>
            <xm:f>Data!$B$4:$B$8</xm:f>
          </x14:formula1>
          <xm:sqref>C18</xm:sqref>
        </x14:dataValidation>
        <x14:dataValidation type="list" allowBlank="1" showInputMessage="1" showErrorMessage="1" xr:uid="{1D540AD5-289B-4E42-B230-12B37FE7EFB6}">
          <x14:formula1>
            <xm:f>Data!$C$4:$C$9</xm:f>
          </x14:formula1>
          <xm:sqref>C29</xm:sqref>
        </x14:dataValidation>
        <x14:dataValidation type="list" allowBlank="1" showInputMessage="1" showErrorMessage="1" xr:uid="{6E36012E-CA17-4217-B551-292CFBFE3C4C}">
          <x14:formula1>
            <xm:f>Data!$E$4:$E$6</xm:f>
          </x14:formula1>
          <xm:sqref>C26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BC4FF-038E-4FA5-AD16-572FBD91127D}">
  <dimension ref="A1:N28"/>
  <sheetViews>
    <sheetView topLeftCell="B1" zoomScaleNormal="100" workbookViewId="0">
      <selection activeCell="F26" sqref="F26"/>
    </sheetView>
  </sheetViews>
  <sheetFormatPr defaultRowHeight="15" x14ac:dyDescent="0.25"/>
  <cols>
    <col min="1" max="1" width="18.5703125" customWidth="1"/>
    <col min="2" max="2" width="11.28515625" customWidth="1"/>
    <col min="4" max="4" width="11.42578125" customWidth="1"/>
    <col min="5" max="5" width="10.5703125" customWidth="1"/>
    <col min="6" max="7" width="10.5703125" bestFit="1" customWidth="1"/>
    <col min="8" max="8" width="10.7109375" bestFit="1" customWidth="1"/>
    <col min="10" max="10" width="10.5703125" bestFit="1" customWidth="1"/>
    <col min="12" max="12" width="15" bestFit="1" customWidth="1"/>
  </cols>
  <sheetData>
    <row r="1" spans="1:14" ht="18" x14ac:dyDescent="0.25">
      <c r="A1" s="92"/>
      <c r="B1" s="86"/>
      <c r="C1" s="86"/>
      <c r="D1" s="86"/>
      <c r="E1" s="86"/>
      <c r="F1" s="87"/>
    </row>
    <row r="2" spans="1:14" ht="18" x14ac:dyDescent="0.25">
      <c r="A2" s="92"/>
      <c r="B2" s="86"/>
      <c r="C2" s="86"/>
      <c r="D2" s="86"/>
      <c r="E2" s="86"/>
      <c r="F2" s="87"/>
    </row>
    <row r="3" spans="1:14" ht="45" x14ac:dyDescent="0.25">
      <c r="A3" s="95" t="s">
        <v>55</v>
      </c>
      <c r="B3" s="95" t="s">
        <v>54</v>
      </c>
      <c r="C3" s="95" t="s">
        <v>53</v>
      </c>
      <c r="D3" s="95" t="s">
        <v>52</v>
      </c>
      <c r="E3" s="95" t="s">
        <v>51</v>
      </c>
      <c r="F3" s="95" t="s">
        <v>50</v>
      </c>
      <c r="G3" s="103">
        <v>1.3</v>
      </c>
      <c r="H3" s="103">
        <v>2</v>
      </c>
      <c r="I3" s="103">
        <v>1.65</v>
      </c>
      <c r="J3" s="103">
        <v>1</v>
      </c>
      <c r="K3" s="95" t="s">
        <v>56</v>
      </c>
      <c r="L3" s="95" t="s">
        <v>58</v>
      </c>
      <c r="M3" s="95" t="s">
        <v>59</v>
      </c>
      <c r="N3" s="95" t="s">
        <v>61</v>
      </c>
    </row>
    <row r="4" spans="1:14" x14ac:dyDescent="0.25">
      <c r="A4" s="87" t="s">
        <v>3</v>
      </c>
      <c r="B4" s="87" t="s">
        <v>3</v>
      </c>
      <c r="C4" s="87" t="s">
        <v>3</v>
      </c>
      <c r="D4" s="87" t="s">
        <v>3</v>
      </c>
      <c r="E4" s="90" t="s">
        <v>3</v>
      </c>
      <c r="F4" s="87">
        <f>IF('[1]FS-3C FFY 2025'!D2="February 2024", 28, IF(OR('[1]FS-3C FFY 2025'!D2="November 2023",'[1]FS-3C FFY 2025'!D2= "April 2024",'[1]FS-3C FFY 2025'!D2= "June 2024",'[1]FS-3C FFY 2025'!D2= "September 2024"), 30, 31))</f>
        <v>31</v>
      </c>
      <c r="G4" s="93">
        <v>1696</v>
      </c>
      <c r="H4" s="93">
        <v>2610</v>
      </c>
      <c r="I4" s="93">
        <v>2152</v>
      </c>
      <c r="J4" s="93">
        <v>1305</v>
      </c>
      <c r="K4" s="93">
        <v>298</v>
      </c>
      <c r="L4">
        <v>1</v>
      </c>
      <c r="M4" s="93">
        <v>23</v>
      </c>
      <c r="N4" s="93">
        <v>744</v>
      </c>
    </row>
    <row r="5" spans="1:14" x14ac:dyDescent="0.25">
      <c r="A5" s="89" t="s">
        <v>69</v>
      </c>
      <c r="B5" s="87">
        <v>209</v>
      </c>
      <c r="C5" s="91">
        <v>0</v>
      </c>
      <c r="D5" s="87" t="s">
        <v>49</v>
      </c>
      <c r="E5" s="87">
        <v>0</v>
      </c>
      <c r="F5" s="86">
        <v>30</v>
      </c>
      <c r="G5" s="93">
        <v>2292</v>
      </c>
      <c r="H5" s="93">
        <v>3526</v>
      </c>
      <c r="I5" s="93">
        <v>2909</v>
      </c>
      <c r="J5" s="93">
        <v>1763</v>
      </c>
      <c r="K5" s="93">
        <v>546</v>
      </c>
      <c r="L5">
        <v>2</v>
      </c>
    </row>
    <row r="6" spans="1:14" x14ac:dyDescent="0.25">
      <c r="A6" s="89" t="s">
        <v>70</v>
      </c>
      <c r="B6" s="87">
        <v>223</v>
      </c>
      <c r="C6" s="87">
        <v>594</v>
      </c>
      <c r="D6" s="87" t="s">
        <v>48</v>
      </c>
      <c r="E6" s="87">
        <v>198.99</v>
      </c>
      <c r="F6" s="86">
        <v>28</v>
      </c>
      <c r="G6" s="93">
        <v>2888</v>
      </c>
      <c r="H6" s="93">
        <v>4442</v>
      </c>
      <c r="I6" s="93">
        <v>3665</v>
      </c>
      <c r="J6" s="93">
        <v>2221</v>
      </c>
      <c r="K6" s="93">
        <v>785</v>
      </c>
      <c r="L6" s="87">
        <v>3</v>
      </c>
    </row>
    <row r="7" spans="1:14" x14ac:dyDescent="0.25">
      <c r="A7" s="89" t="s">
        <v>71</v>
      </c>
      <c r="B7" s="87">
        <v>261</v>
      </c>
      <c r="C7" s="87">
        <v>377</v>
      </c>
      <c r="D7" s="86"/>
      <c r="E7" s="86"/>
      <c r="F7" s="86"/>
      <c r="G7" s="93">
        <v>3483</v>
      </c>
      <c r="H7" s="93">
        <v>5360</v>
      </c>
      <c r="I7" s="93">
        <v>4421</v>
      </c>
      <c r="J7" s="93">
        <v>2680</v>
      </c>
      <c r="K7" s="93">
        <v>994</v>
      </c>
      <c r="L7">
        <v>4</v>
      </c>
    </row>
    <row r="8" spans="1:14" x14ac:dyDescent="0.25">
      <c r="A8" s="89" t="s">
        <v>72</v>
      </c>
      <c r="B8" s="86">
        <v>299</v>
      </c>
      <c r="C8" s="87">
        <v>71</v>
      </c>
      <c r="D8" s="86"/>
      <c r="E8" s="86"/>
      <c r="F8" s="86"/>
      <c r="G8" s="93">
        <v>4079</v>
      </c>
      <c r="H8" s="93">
        <v>6276</v>
      </c>
      <c r="I8" s="93">
        <v>5177</v>
      </c>
      <c r="J8" s="93">
        <v>3138</v>
      </c>
      <c r="K8" s="93">
        <v>1183</v>
      </c>
      <c r="L8">
        <v>5</v>
      </c>
    </row>
    <row r="9" spans="1:14" x14ac:dyDescent="0.25">
      <c r="A9" s="89" t="s">
        <v>73</v>
      </c>
      <c r="B9" s="88"/>
      <c r="C9" s="87">
        <v>97</v>
      </c>
      <c r="D9" s="86"/>
      <c r="E9" s="86"/>
      <c r="F9" s="86"/>
      <c r="G9" s="93">
        <v>4675</v>
      </c>
      <c r="H9" s="93">
        <v>7192</v>
      </c>
      <c r="I9" s="93">
        <v>5934</v>
      </c>
      <c r="J9" s="93">
        <v>3596</v>
      </c>
      <c r="K9" s="93">
        <v>1421</v>
      </c>
      <c r="L9">
        <v>6</v>
      </c>
    </row>
    <row r="10" spans="1:14" x14ac:dyDescent="0.25">
      <c r="A10" s="89" t="s">
        <v>74</v>
      </c>
      <c r="B10" s="88"/>
      <c r="C10" s="87"/>
      <c r="D10" s="86"/>
      <c r="E10" s="86"/>
      <c r="F10" s="86"/>
      <c r="G10" s="93">
        <v>5271</v>
      </c>
      <c r="H10" s="93">
        <v>8110</v>
      </c>
      <c r="I10" s="93">
        <v>6690</v>
      </c>
      <c r="J10" s="93">
        <v>4055</v>
      </c>
      <c r="K10" s="93">
        <v>1571</v>
      </c>
      <c r="L10" s="94">
        <v>7</v>
      </c>
    </row>
    <row r="11" spans="1:14" x14ac:dyDescent="0.25">
      <c r="A11" s="89" t="s">
        <v>75</v>
      </c>
      <c r="B11" s="88"/>
      <c r="C11" s="87"/>
      <c r="D11" s="86"/>
      <c r="E11" s="87"/>
      <c r="F11" s="87"/>
      <c r="G11" s="93">
        <v>5867</v>
      </c>
      <c r="H11" s="93">
        <v>9026</v>
      </c>
      <c r="I11" s="93">
        <v>7446</v>
      </c>
      <c r="J11" s="93">
        <v>4513</v>
      </c>
      <c r="K11" s="93">
        <v>1789</v>
      </c>
      <c r="L11" s="94">
        <v>8</v>
      </c>
    </row>
    <row r="12" spans="1:14" x14ac:dyDescent="0.25">
      <c r="A12" s="89" t="s">
        <v>76</v>
      </c>
      <c r="B12" s="88"/>
      <c r="C12" s="87"/>
      <c r="D12" s="86"/>
      <c r="E12" s="87"/>
      <c r="F12" s="86"/>
      <c r="G12" s="93">
        <v>596</v>
      </c>
      <c r="H12" s="93">
        <v>918</v>
      </c>
      <c r="I12" s="93">
        <v>757</v>
      </c>
      <c r="J12" s="93">
        <v>459</v>
      </c>
      <c r="K12" s="93">
        <v>220</v>
      </c>
      <c r="L12" t="s">
        <v>57</v>
      </c>
    </row>
    <row r="13" spans="1:14" x14ac:dyDescent="0.25">
      <c r="A13" s="89" t="s">
        <v>77</v>
      </c>
      <c r="B13" s="88"/>
      <c r="C13" s="87"/>
      <c r="D13" s="86"/>
      <c r="E13" s="87"/>
      <c r="F13" s="86"/>
    </row>
    <row r="14" spans="1:14" x14ac:dyDescent="0.25">
      <c r="A14" s="89" t="s">
        <v>78</v>
      </c>
      <c r="B14" s="88"/>
      <c r="C14" s="87"/>
      <c r="D14" s="86"/>
      <c r="E14" s="87"/>
      <c r="F14" s="86"/>
    </row>
    <row r="15" spans="1:14" x14ac:dyDescent="0.25">
      <c r="A15" s="89" t="s">
        <v>79</v>
      </c>
      <c r="B15" s="88"/>
      <c r="C15" s="90"/>
      <c r="D15" s="86"/>
      <c r="E15" s="90"/>
      <c r="F15" s="86"/>
    </row>
    <row r="16" spans="1:14" x14ac:dyDescent="0.25">
      <c r="A16" s="89" t="s">
        <v>80</v>
      </c>
      <c r="B16" s="88"/>
      <c r="C16" s="87"/>
      <c r="D16" s="86"/>
      <c r="E16" s="87"/>
      <c r="F16" s="86"/>
    </row>
    <row r="18" spans="6:9" x14ac:dyDescent="0.25">
      <c r="I18" s="106"/>
    </row>
    <row r="22" spans="6:9" x14ac:dyDescent="0.25">
      <c r="G22" s="104"/>
    </row>
    <row r="23" spans="6:9" x14ac:dyDescent="0.25">
      <c r="F23" s="105"/>
      <c r="G23" s="105"/>
      <c r="H23" s="105"/>
    </row>
    <row r="24" spans="6:9" x14ac:dyDescent="0.25">
      <c r="F24" s="105"/>
      <c r="G24" s="105"/>
      <c r="H24" s="105"/>
    </row>
    <row r="25" spans="6:9" x14ac:dyDescent="0.25">
      <c r="F25" s="105"/>
      <c r="G25" s="105"/>
      <c r="H25" s="105"/>
    </row>
    <row r="26" spans="6:9" x14ac:dyDescent="0.25">
      <c r="F26" s="105"/>
      <c r="G26" s="105"/>
      <c r="H26" s="105"/>
    </row>
    <row r="27" spans="6:9" x14ac:dyDescent="0.25">
      <c r="F27" s="105"/>
      <c r="G27" s="105"/>
      <c r="H27" s="105"/>
    </row>
    <row r="28" spans="6:9" x14ac:dyDescent="0.25">
      <c r="F28" s="105"/>
      <c r="G28" s="105"/>
      <c r="H28" s="10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FS-3C FFY 2025</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Bauer, John</dc:creator>
  <cp:lastModifiedBy>Bauer, John</cp:lastModifiedBy>
  <dcterms:created xsi:type="dcterms:W3CDTF">2025-03-04T18:58:21Z</dcterms:created>
  <dcterms:modified xsi:type="dcterms:W3CDTF">2025-12-08T19:30:09Z</dcterms:modified>
</cp:coreProperties>
</file>